
<file path=[Content_Types].xml><?xml version="1.0" encoding="utf-8"?>
<Types xmlns="http://schemas.openxmlformats.org/package/2006/content-types">
  <Default Extension="bin" ContentType="application/vnd.openxmlformats-officedocument.spreadsheetml.printerSettings"/>
  <Default Extension="psdsxs" ContentType="application/vnd.openxmlformats-package.digital-signature-xmlsignature+xml"/>
  <Default Extension="rels" ContentType="application/vnd.openxmlformats-package.relationships+xml"/>
  <Default Extension="xml" ContentType="application/xml"/>
  <Default Extension="psdsor"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package/services/digital-signature/origin.psdsor"/><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https://sharepoint.ap.manulife.com/vnm/MAMV_FA/Shared Documents/Operations Back-up/Report/Bcao Tai chinh/2019 whole year/2019Q2/deliverred to FMS/"/>
    </mc:Choice>
  </mc:AlternateContent>
  <bookViews>
    <workbookView minimized="1" xWindow="0" yWindow="0" windowWidth="20490" windowHeight="7770"/>
  </bookViews>
  <sheets>
    <sheet name="Sheet1" sheetId="1" r:id="rId1"/>
    <sheet name="WAMMIS YTD" sheetId="4" state="hidden" r:id="rId2"/>
    <sheet name="904102" sheetId="2" state="hidden" r:id="rId3"/>
    <sheet name="905610" sheetId="3" state="hidden" r:id="rId4"/>
  </sheets>
  <externalReferences>
    <externalReference r:id="rId5"/>
  </externalReferences>
  <definedNames>
    <definedName name="_xlnm._FilterDatabase" localSheetId="2" hidden="1">'904102'!$A$1:$BO$126</definedName>
    <definedName name="_xlnm._FilterDatabase" localSheetId="3" hidden="1">'905610'!$A$1:$BO$60</definedName>
    <definedName name="_xlnm._FilterDatabase" localSheetId="1" hidden="1">'WAMMIS YTD'!$A$15:$R$101</definedName>
    <definedName name="_Hlk2673531" localSheetId="0">Sheet1!$A$23</definedName>
    <definedName name="_Hlk970618" localSheetId="0">Sheet1!$A$211</definedName>
    <definedName name="OLE_LINK22" localSheetId="0">Sheet1!$A$290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8" i="1" l="1"/>
  <c r="C553" i="1" l="1"/>
  <c r="C557" i="1"/>
  <c r="B557" i="1"/>
  <c r="F452" i="1" l="1"/>
  <c r="E452" i="1"/>
  <c r="F450" i="1"/>
  <c r="E450" i="1"/>
  <c r="E448" i="1"/>
  <c r="F447" i="1"/>
  <c r="F446" i="1"/>
  <c r="E446" i="1"/>
  <c r="D421" i="1"/>
  <c r="D420" i="1"/>
  <c r="B402" i="1"/>
  <c r="N103" i="4" l="1"/>
  <c r="M103" i="4"/>
  <c r="L103" i="4"/>
  <c r="K103" i="4"/>
  <c r="J103" i="4"/>
  <c r="I103" i="4"/>
  <c r="H103" i="4"/>
  <c r="G103" i="4"/>
  <c r="F103" i="4"/>
  <c r="E103" i="4"/>
  <c r="D103" i="4"/>
  <c r="C103" i="4"/>
  <c r="B103" i="4"/>
  <c r="O97" i="4"/>
  <c r="O96" i="4"/>
  <c r="O95" i="4"/>
  <c r="O94" i="4"/>
  <c r="Q93" i="4"/>
  <c r="P93" i="4"/>
  <c r="O93" i="4"/>
  <c r="Q92" i="4"/>
  <c r="P92" i="4"/>
  <c r="O92" i="4"/>
  <c r="Q91" i="4"/>
  <c r="P91" i="4"/>
  <c r="O91" i="4"/>
  <c r="Q90" i="4"/>
  <c r="Q114" i="4" s="1"/>
  <c r="B350" i="1" s="1"/>
  <c r="P90" i="4"/>
  <c r="P114" i="4" s="1"/>
  <c r="B375" i="1" s="1"/>
  <c r="O90" i="4"/>
  <c r="Q89" i="4"/>
  <c r="P89" i="4"/>
  <c r="O89" i="4"/>
  <c r="Q88" i="4"/>
  <c r="Q111" i="4" s="1"/>
  <c r="P88" i="4"/>
  <c r="P111" i="4" s="1"/>
  <c r="B371" i="1" s="1"/>
  <c r="O88" i="4"/>
  <c r="Q87" i="4"/>
  <c r="P87" i="4"/>
  <c r="O87" i="4"/>
  <c r="Q86" i="4"/>
  <c r="P86" i="4"/>
  <c r="O86" i="4"/>
  <c r="Q85" i="4"/>
  <c r="P85" i="4"/>
  <c r="O85" i="4"/>
  <c r="Q84" i="4"/>
  <c r="P84" i="4"/>
  <c r="O84" i="4"/>
  <c r="Q83" i="4"/>
  <c r="P83" i="4"/>
  <c r="O83" i="4"/>
  <c r="Q82" i="4"/>
  <c r="P82" i="4"/>
  <c r="O82" i="4"/>
  <c r="Q81" i="4"/>
  <c r="Q113" i="4" s="1"/>
  <c r="B349" i="1" s="1"/>
  <c r="P81" i="4"/>
  <c r="P113" i="4" s="1"/>
  <c r="B374" i="1" s="1"/>
  <c r="O81" i="4"/>
  <c r="Q80" i="4"/>
  <c r="P80" i="4"/>
  <c r="O80" i="4"/>
  <c r="Q79" i="4"/>
  <c r="P79" i="4"/>
  <c r="O79" i="4"/>
  <c r="Q78" i="4"/>
  <c r="P78" i="4"/>
  <c r="O78" i="4"/>
  <c r="Q77" i="4"/>
  <c r="P77" i="4"/>
  <c r="O77" i="4"/>
  <c r="Q76" i="4"/>
  <c r="P76" i="4"/>
  <c r="O76" i="4"/>
  <c r="Q75" i="4"/>
  <c r="P75" i="4"/>
  <c r="O75" i="4"/>
  <c r="Q74" i="4"/>
  <c r="P74" i="4"/>
  <c r="O74" i="4"/>
  <c r="Q73" i="4"/>
  <c r="P73" i="4"/>
  <c r="O73" i="4"/>
  <c r="Q72" i="4"/>
  <c r="P72" i="4"/>
  <c r="O72" i="4"/>
  <c r="Q71" i="4"/>
  <c r="P71" i="4"/>
  <c r="O71" i="4"/>
  <c r="Q70" i="4"/>
  <c r="P70" i="4"/>
  <c r="O70" i="4"/>
  <c r="Q69" i="4"/>
  <c r="P69" i="4"/>
  <c r="O69" i="4"/>
  <c r="Q68" i="4"/>
  <c r="P68" i="4"/>
  <c r="O68" i="4"/>
  <c r="Q67" i="4"/>
  <c r="P67" i="4"/>
  <c r="O67" i="4"/>
  <c r="Q66" i="4"/>
  <c r="P66" i="4"/>
  <c r="O66" i="4"/>
  <c r="Q65" i="4"/>
  <c r="P65" i="4"/>
  <c r="O65" i="4"/>
  <c r="Q64" i="4"/>
  <c r="P64" i="4"/>
  <c r="O64" i="4"/>
  <c r="Q63" i="4"/>
  <c r="P63" i="4"/>
  <c r="O63" i="4"/>
  <c r="Q62" i="4"/>
  <c r="P62" i="4"/>
  <c r="O62" i="4"/>
  <c r="Q61" i="4"/>
  <c r="P61" i="4"/>
  <c r="O61" i="4"/>
  <c r="Q60" i="4"/>
  <c r="P60" i="4"/>
  <c r="O60" i="4"/>
  <c r="Q59" i="4"/>
  <c r="P59" i="4"/>
  <c r="O59" i="4"/>
  <c r="Q58" i="4"/>
  <c r="P58" i="4"/>
  <c r="O58" i="4"/>
  <c r="Q57" i="4"/>
  <c r="P57" i="4"/>
  <c r="O57" i="4"/>
  <c r="Q56" i="4"/>
  <c r="P56" i="4"/>
  <c r="O56" i="4"/>
  <c r="Q55" i="4"/>
  <c r="P55" i="4"/>
  <c r="O55" i="4"/>
  <c r="Q54" i="4"/>
  <c r="Q112" i="4" s="1"/>
  <c r="B348" i="1" s="1"/>
  <c r="P54" i="4"/>
  <c r="P112" i="4" s="1"/>
  <c r="B372" i="1" s="1"/>
  <c r="O54" i="4"/>
  <c r="Q53" i="4"/>
  <c r="P53" i="4"/>
  <c r="O53" i="4"/>
  <c r="Q52" i="4"/>
  <c r="P52" i="4"/>
  <c r="O52" i="4"/>
  <c r="Q51" i="4"/>
  <c r="P51" i="4"/>
  <c r="O51" i="4"/>
  <c r="Q50" i="4"/>
  <c r="P50" i="4"/>
  <c r="O50" i="4"/>
  <c r="Q49" i="4"/>
  <c r="P49" i="4"/>
  <c r="O49" i="4"/>
  <c r="Q48" i="4"/>
  <c r="P48" i="4"/>
  <c r="O48" i="4"/>
  <c r="Q47" i="4"/>
  <c r="P47" i="4"/>
  <c r="O47" i="4"/>
  <c r="Q46" i="4"/>
  <c r="P46" i="4"/>
  <c r="O46" i="4"/>
  <c r="Q45" i="4"/>
  <c r="P45" i="4"/>
  <c r="O45" i="4"/>
  <c r="Q44" i="4"/>
  <c r="P44" i="4"/>
  <c r="O44" i="4"/>
  <c r="Q43" i="4"/>
  <c r="P43" i="4"/>
  <c r="O43" i="4"/>
  <c r="Q42" i="4"/>
  <c r="P42" i="4"/>
  <c r="O42" i="4"/>
  <c r="Q41" i="4"/>
  <c r="P41" i="4"/>
  <c r="O41" i="4"/>
  <c r="Q40" i="4"/>
  <c r="P40" i="4"/>
  <c r="O40" i="4"/>
  <c r="Q39" i="4"/>
  <c r="P39" i="4"/>
  <c r="O39" i="4"/>
  <c r="Q38" i="4"/>
  <c r="P38" i="4"/>
  <c r="O38" i="4"/>
  <c r="Q37" i="4"/>
  <c r="P37" i="4"/>
  <c r="O37" i="4"/>
  <c r="Q36" i="4"/>
  <c r="P36" i="4"/>
  <c r="O36" i="4"/>
  <c r="Q35" i="4"/>
  <c r="P35" i="4"/>
  <c r="O35" i="4"/>
  <c r="Q34" i="4"/>
  <c r="P34" i="4"/>
  <c r="O34" i="4"/>
  <c r="Q33" i="4"/>
  <c r="P33" i="4"/>
  <c r="O33" i="4"/>
  <c r="Q32" i="4"/>
  <c r="P32" i="4"/>
  <c r="O32" i="4"/>
  <c r="Q31" i="4"/>
  <c r="P31" i="4"/>
  <c r="O31" i="4"/>
  <c r="Q30" i="4"/>
  <c r="P30" i="4"/>
  <c r="O30" i="4"/>
  <c r="Q29" i="4"/>
  <c r="P29" i="4"/>
  <c r="O29" i="4"/>
  <c r="Q28" i="4"/>
  <c r="P28" i="4"/>
  <c r="O28" i="4"/>
  <c r="O27" i="4"/>
  <c r="O26" i="4"/>
  <c r="O25" i="4"/>
  <c r="O24" i="4"/>
  <c r="O23" i="4"/>
  <c r="O22" i="4"/>
  <c r="O21" i="4"/>
  <c r="O20" i="4"/>
  <c r="O19" i="4"/>
  <c r="O18" i="4"/>
  <c r="O17" i="4"/>
  <c r="E447" i="1" l="1"/>
  <c r="P108" i="4"/>
  <c r="B369" i="1" s="1"/>
  <c r="P98" i="4"/>
  <c r="P101" i="4" s="1"/>
  <c r="P115" i="4"/>
  <c r="B376" i="1" s="1"/>
  <c r="P110" i="4"/>
  <c r="B373" i="1" s="1"/>
  <c r="Q108" i="4"/>
  <c r="B346" i="1" s="1"/>
  <c r="Q115" i="4"/>
  <c r="B351" i="1" s="1"/>
  <c r="Q110" i="4"/>
  <c r="P109" i="4"/>
  <c r="B370" i="1" s="1"/>
  <c r="Q98" i="4"/>
  <c r="Q109" i="4"/>
  <c r="B347" i="1" s="1"/>
  <c r="BP46" i="3" l="1"/>
  <c r="BP34" i="3"/>
  <c r="BP33" i="3"/>
  <c r="BP52" i="3"/>
  <c r="BP45" i="3"/>
  <c r="BP44" i="3"/>
  <c r="BP32" i="3"/>
  <c r="BP31" i="3"/>
  <c r="BP30" i="3"/>
  <c r="BP29" i="3"/>
  <c r="BP115" i="2"/>
  <c r="BP114" i="2"/>
  <c r="BP113" i="2"/>
  <c r="BP112" i="2"/>
  <c r="BP111" i="2"/>
  <c r="BP96" i="2"/>
  <c r="BP95" i="2"/>
  <c r="BP94" i="2"/>
  <c r="BP92" i="2"/>
  <c r="BP91" i="2"/>
  <c r="BP77" i="2"/>
  <c r="BP76" i="2"/>
  <c r="BP75" i="2"/>
  <c r="BP74" i="2"/>
  <c r="BP119" i="2"/>
  <c r="BP118" i="2"/>
  <c r="BP108" i="2"/>
  <c r="BP107" i="2"/>
  <c r="BP106" i="2"/>
  <c r="BP105" i="2"/>
  <c r="BP104" i="2"/>
  <c r="BP90" i="2"/>
  <c r="BP89" i="2"/>
  <c r="BP86" i="2"/>
  <c r="BP85" i="2"/>
  <c r="BP84" i="2"/>
  <c r="BP80" i="2"/>
  <c r="BP71" i="2"/>
  <c r="BP67" i="2"/>
  <c r="BP66" i="2"/>
  <c r="BP65" i="2"/>
  <c r="B278" i="1"/>
  <c r="B277" i="1"/>
  <c r="B240" i="1" l="1"/>
  <c r="E558" i="1" l="1"/>
  <c r="D558" i="1"/>
  <c r="B558" i="1"/>
  <c r="F557" i="1" l="1"/>
  <c r="B590" i="1" s="1"/>
  <c r="D590" i="1" s="1"/>
  <c r="E554" i="1"/>
  <c r="D554" i="1"/>
  <c r="C554" i="1"/>
  <c r="F553" i="1"/>
  <c r="F551" i="1"/>
  <c r="B583" i="1" s="1"/>
  <c r="D583" i="1" s="1"/>
  <c r="B585" i="1" l="1"/>
  <c r="D585" i="1" s="1"/>
  <c r="B506" i="1"/>
  <c r="C506" i="1"/>
  <c r="C493" i="1" l="1"/>
  <c r="B484" i="1" s="1"/>
  <c r="B493" i="1" s="1"/>
  <c r="D477" i="1"/>
  <c r="D470" i="1" l="1"/>
  <c r="D468" i="1"/>
  <c r="D466" i="1"/>
  <c r="E477" i="1"/>
  <c r="E471" i="1"/>
  <c r="D471" i="1" l="1"/>
  <c r="D422" i="1" l="1"/>
  <c r="E422" i="1"/>
  <c r="B422" i="1"/>
  <c r="C399" i="1" l="1"/>
  <c r="C406" i="1" s="1"/>
  <c r="B399" i="1"/>
  <c r="B406" i="1" s="1"/>
  <c r="B390" i="1"/>
  <c r="C390" i="1"/>
  <c r="C377" i="1" l="1"/>
  <c r="B362" i="1"/>
  <c r="C362" i="1"/>
  <c r="C352" i="1" l="1"/>
  <c r="B338" i="1" l="1"/>
  <c r="C338" i="1"/>
  <c r="B352" i="1" l="1"/>
  <c r="B377" i="1"/>
  <c r="C556" i="1" l="1"/>
  <c r="C305" i="1"/>
  <c r="F556" i="1" l="1"/>
  <c r="C558" i="1"/>
  <c r="B316" i="1"/>
  <c r="B306" i="1"/>
  <c r="BP22" i="3"/>
  <c r="BP21" i="3"/>
  <c r="BP20" i="3"/>
  <c r="BP19" i="3"/>
  <c r="BP18" i="3"/>
  <c r="BP17" i="3"/>
  <c r="BP16" i="3"/>
  <c r="BP8" i="3"/>
  <c r="BP7" i="3"/>
  <c r="BP6" i="3"/>
  <c r="BP60" i="2"/>
  <c r="BP59" i="2"/>
  <c r="BP58" i="2"/>
  <c r="BP57" i="2"/>
  <c r="BP56" i="2"/>
  <c r="BP55" i="2"/>
  <c r="BP54" i="2"/>
  <c r="BP53" i="2"/>
  <c r="BP52" i="2"/>
  <c r="BP51" i="2"/>
  <c r="BP48" i="2"/>
  <c r="BP44" i="2"/>
  <c r="BP43" i="2"/>
  <c r="BP42" i="2"/>
  <c r="BP41" i="2"/>
  <c r="BP38" i="2"/>
  <c r="BP37" i="2"/>
  <c r="BP36" i="2"/>
  <c r="BP35" i="2"/>
  <c r="BP34" i="2"/>
  <c r="BP33" i="2"/>
  <c r="BP32" i="2"/>
  <c r="BP31" i="2"/>
  <c r="BP30" i="2"/>
  <c r="BP27" i="2"/>
  <c r="BP26" i="2"/>
  <c r="BP25" i="2"/>
  <c r="BP21" i="2"/>
  <c r="BP20" i="2"/>
  <c r="BP17" i="2"/>
  <c r="BP16" i="2"/>
  <c r="BP15" i="2"/>
  <c r="BP14" i="2"/>
  <c r="BP13" i="2"/>
  <c r="BP12" i="2"/>
  <c r="BP9" i="2"/>
  <c r="BP8" i="2"/>
  <c r="BP7" i="2"/>
  <c r="BP6" i="2"/>
  <c r="BP5" i="2"/>
  <c r="BP4" i="2"/>
  <c r="K60" i="3" l="1"/>
  <c r="C292" i="1" s="1"/>
  <c r="K59" i="3"/>
  <c r="D292" i="1" s="1"/>
  <c r="K128" i="2"/>
  <c r="C291" i="1" s="1"/>
  <c r="K127" i="2"/>
  <c r="D291" i="1" s="1"/>
  <c r="D293" i="1" s="1"/>
  <c r="F558" i="1"/>
  <c r="B589" i="1"/>
  <c r="B293" i="1"/>
  <c r="E292" i="1"/>
  <c r="E290" i="1"/>
  <c r="B276" i="1"/>
  <c r="B279" i="1" s="1"/>
  <c r="B267" i="1"/>
  <c r="B264" i="1"/>
  <c r="B257" i="1"/>
  <c r="E291" i="1" l="1"/>
  <c r="C293" i="1"/>
  <c r="D589" i="1"/>
  <c r="D591" i="1" s="1"/>
  <c r="B591" i="1"/>
  <c r="E293" i="1"/>
  <c r="B268" i="1"/>
  <c r="B247" i="1"/>
  <c r="B233" i="1" l="1"/>
  <c r="C233" i="1"/>
  <c r="B202" i="1"/>
  <c r="B198" i="1"/>
  <c r="B552" i="1" l="1"/>
  <c r="F552" i="1" s="1"/>
  <c r="B584" i="1" s="1"/>
  <c r="D584" i="1" s="1"/>
  <c r="B206" i="1"/>
  <c r="B550" i="1" l="1"/>
  <c r="F550" i="1" s="1"/>
  <c r="B582" i="1" s="1"/>
  <c r="B554" i="1"/>
  <c r="F554" i="1"/>
  <c r="D582" i="1" l="1"/>
  <c r="D586" i="1" s="1"/>
  <c r="B586" i="1"/>
</calcChain>
</file>

<file path=xl/sharedStrings.xml><?xml version="1.0" encoding="utf-8"?>
<sst xmlns="http://schemas.openxmlformats.org/spreadsheetml/2006/main" count="7499" uniqueCount="871">
  <si>
    <r>
      <rPr>
        <b/>
        <sz val="11"/>
        <rFont val="Times New Roman"/>
        <family val="1"/>
      </rPr>
      <t>Mẫu số B09a - CTQ</t>
    </r>
    <r>
      <rPr>
        <sz val="11"/>
        <rFont val="Times New Roman"/>
        <family val="1"/>
      </rPr>
      <t xml:space="preserve">
</t>
    </r>
    <r>
      <rPr>
        <i/>
        <sz val="11"/>
        <rFont val="Times New Roman"/>
        <family val="1"/>
      </rPr>
      <t>(Ban hành theo Thông tư số125/2011/TT-BTC của Bộ Tài chính)</t>
    </r>
  </si>
  <si>
    <t xml:space="preserve">BẢN THUYẾT MINH BÁO CÁO TÀI CHÍNH </t>
  </si>
  <si>
    <t xml:space="preserve">THÔNG TIN DOANH NGHIỆP </t>
  </si>
  <si>
    <t>Hoạt động chính của Công ty là lập và quản lý quỹ đầu tư chứng khoán và quản lý danh mục đầu tư chứng khoán.</t>
  </si>
  <si>
    <r>
      <t>·</t>
    </r>
    <r>
      <rPr>
        <sz val="7"/>
        <color theme="1"/>
        <rFont val="Times New Roman"/>
        <family val="1"/>
      </rPr>
      <t xml:space="preserve">           </t>
    </r>
    <r>
      <rPr>
        <sz val="10"/>
        <color theme="1"/>
        <rFont val="Arial"/>
        <family val="2"/>
      </rPr>
      <t>Danh mục đầu tư của Công ty trách nhiệm hữu hạn Manulife (Việt Nam)</t>
    </r>
  </si>
  <si>
    <r>
      <t>·</t>
    </r>
    <r>
      <rPr>
        <sz val="7"/>
        <color theme="1"/>
        <rFont val="Times New Roman"/>
        <family val="1"/>
      </rPr>
      <t xml:space="preserve">           </t>
    </r>
    <r>
      <rPr>
        <sz val="10"/>
        <color theme="1"/>
        <rFont val="Arial"/>
        <family val="2"/>
      </rPr>
      <t>Quỹ Đầu tư Cổ phiểu Manulife</t>
    </r>
  </si>
  <si>
    <r>
      <t>·</t>
    </r>
    <r>
      <rPr>
        <sz val="7"/>
        <color theme="1"/>
        <rFont val="Times New Roman"/>
        <family val="1"/>
      </rPr>
      <t xml:space="preserve">           </t>
    </r>
    <r>
      <rPr>
        <sz val="10"/>
        <color theme="1"/>
        <rFont val="Arial"/>
        <family val="2"/>
      </rPr>
      <t>Quỹ Đầu tư Cân bằng Manulife</t>
    </r>
  </si>
  <si>
    <t>2.</t>
  </si>
  <si>
    <t>CƠ SỞ TRÌNH BÀY</t>
  </si>
  <si>
    <r>
      <t>2</t>
    </r>
    <r>
      <rPr>
        <b/>
        <i/>
        <sz val="10"/>
        <color rgb="FF000000"/>
        <rFont val="Arial"/>
        <family val="2"/>
      </rPr>
      <t>.1</t>
    </r>
  </si>
  <si>
    <t xml:space="preserve">Chuẩn mực và Chế độ kế toán áp dụng </t>
  </si>
  <si>
    <r>
      <t>►</t>
    </r>
    <r>
      <rPr>
        <sz val="7"/>
        <color rgb="FF999999"/>
        <rFont val="Times New Roman"/>
        <family val="1"/>
      </rPr>
      <t xml:space="preserve">     </t>
    </r>
    <r>
      <rPr>
        <sz val="10"/>
        <color theme="1"/>
        <rFont val="Arial"/>
        <family val="2"/>
      </rPr>
      <t>Quyết định số 149/2001/QĐ-BTC ngày 31 tháng 12 năm 2001 về việc ban hành và công bố 4 Chuẩn mực kế toán Việt Nam (đợt 1);</t>
    </r>
  </si>
  <si>
    <r>
      <t>►</t>
    </r>
    <r>
      <rPr>
        <sz val="7"/>
        <color rgb="FF999999"/>
        <rFont val="Times New Roman"/>
        <family val="1"/>
      </rPr>
      <t xml:space="preserve">     </t>
    </r>
    <r>
      <rPr>
        <sz val="10"/>
        <color theme="1"/>
        <rFont val="Arial"/>
        <family val="2"/>
      </rPr>
      <t>Quyết định số 165/2002/QĐ-BTC ngày 31 tháng 12 năm 2002 về việc ban hành và công bố 6 Chuẩn mực kế toán Việt Nam (đợt 2);</t>
    </r>
  </si>
  <si>
    <r>
      <t>►</t>
    </r>
    <r>
      <rPr>
        <sz val="7"/>
        <color rgb="FF999999"/>
        <rFont val="Times New Roman"/>
        <family val="1"/>
      </rPr>
      <t xml:space="preserve">     </t>
    </r>
    <r>
      <rPr>
        <sz val="10"/>
        <color theme="1"/>
        <rFont val="Arial"/>
        <family val="2"/>
      </rPr>
      <t xml:space="preserve">Quyết định số 234/2003/QĐ-BTC ngày 30 tháng 12 năm 2003 về việc ban hành và công bố 6 Chuẩn mực kế toán Việt Nam (đợt 3);  </t>
    </r>
  </si>
  <si>
    <r>
      <t>►</t>
    </r>
    <r>
      <rPr>
        <sz val="7"/>
        <color rgb="FF999999"/>
        <rFont val="Times New Roman"/>
        <family val="1"/>
      </rPr>
      <t xml:space="preserve">     </t>
    </r>
    <r>
      <rPr>
        <sz val="10"/>
        <color theme="1"/>
        <rFont val="Arial"/>
        <family val="2"/>
      </rPr>
      <t>Quyết định số 12/2005/QĐ-BTC ngày 15 tháng 02 năm 2005 về việc ban hành và công bố 6 Chuẩn mực kế toán Việt Nam (đợt 4); và</t>
    </r>
  </si>
  <si>
    <r>
      <t>►</t>
    </r>
    <r>
      <rPr>
        <sz val="7"/>
        <color rgb="FF999999"/>
        <rFont val="Times New Roman"/>
        <family val="1"/>
      </rPr>
      <t xml:space="preserve">     </t>
    </r>
    <r>
      <rPr>
        <sz val="10"/>
        <color theme="1"/>
        <rFont val="Arial"/>
        <family val="2"/>
      </rPr>
      <t>Quyết định số 100/2005/QĐ-BTC ngày 28 tháng 12 năm 2005 về việc ban hành và công bố 4 Chuẩn mực kế toán Việt Nam (đợt 5).</t>
    </r>
  </si>
  <si>
    <t>2.2</t>
  </si>
  <si>
    <t>Kỳ kế toán năm</t>
  </si>
  <si>
    <t>Kỳ kế toán năm của Công ty áp dụng cho việc lập báo cáo tài chính bắt đầu từ ngày 1 tháng 1 và kết thúc ngày 31 tháng 12.</t>
  </si>
  <si>
    <t>2.3</t>
  </si>
  <si>
    <t xml:space="preserve">Đơn vị tiền tệ sử dụng trong kế toán </t>
  </si>
  <si>
    <t>Báo cáo tài chính được lập bằng đơn vị tiền tệ trong kế toán là đồng Việt Nam (“VND”).</t>
  </si>
  <si>
    <t>2.4</t>
  </si>
  <si>
    <t xml:space="preserve">Hình thức sổ kế toán áp dụng </t>
  </si>
  <si>
    <t>Hình thức sổ kế toán áp dụng được đăng ký của Công ty là Nhật ký chung.</t>
  </si>
  <si>
    <t>3.</t>
  </si>
  <si>
    <t>TUYÊN BỐ VỀ VIỆC TUÂN THỦ CHUẨN MỰC KẾ TOÁN VÀ CHẾ ĐỘ KẾ TOÁN VIỆT NAM</t>
  </si>
  <si>
    <t>4.</t>
  </si>
  <si>
    <r>
      <t>TÓM TẮT CÁC CHÍNH SÁCH KẾ TOÁN CHỦ YẾU</t>
    </r>
    <r>
      <rPr>
        <sz val="10"/>
        <color theme="1"/>
        <rFont val="Arial"/>
        <family val="2"/>
      </rPr>
      <t xml:space="preserve"> </t>
    </r>
  </si>
  <si>
    <t>4.1</t>
  </si>
  <si>
    <t xml:space="preserve">Các thay đổi trong các chính sách kế toán và thuyết minh </t>
  </si>
  <si>
    <t>4.2</t>
  </si>
  <si>
    <t>Tiền và các khoản tương đương tiền</t>
  </si>
  <si>
    <t xml:space="preserve">4.3 </t>
  </si>
  <si>
    <t>Đầu tư tài chính ngắn hạn</t>
  </si>
  <si>
    <t>4.4</t>
  </si>
  <si>
    <t>Các khoản phải thu</t>
  </si>
  <si>
    <t>Các khoản phải thu được trình bày trên báo cáo tài chính theo giá trị ghi sổ các khoản phải thu từ khách hàng và phải thu khác cùng với dự phòng được lập cho các khoản phải thu khó đòi.</t>
  </si>
  <si>
    <t>Thời gian quá hạn</t>
  </si>
  <si>
    <t>Mức trích dự phòng</t>
  </si>
  <si>
    <t>Từ trên sáu (6) tháng đến dưới một (1) năm</t>
  </si>
  <si>
    <t>Từ một (1) năm đến dưới hai (2) năm</t>
  </si>
  <si>
    <t>Từ hai (2) năm đến dưới ba (3) năm</t>
  </si>
  <si>
    <t>Từ ba (3) năm trở lên</t>
  </si>
  <si>
    <t>4.5</t>
  </si>
  <si>
    <t>Tài sản cố định hữu hình</t>
  </si>
  <si>
    <t>Tài sản cố định hữu hình được thể hiện theo nguyên giá trừ đi giá trị khấu hao lũy kế.</t>
  </si>
  <si>
    <t xml:space="preserve">Nguyên giá tài sản cố định bao gồm giá mua và những chi phí có liên quan trực tiếp đến việc đưa tài sản vào sẵn sàng hoạt động như dự kiến. </t>
  </si>
  <si>
    <t xml:space="preserve">Các chi phí mua sắm, nâng cấp và đổi mới tài sản cố định được ghi tăng nguyên giá của tài sản và chi phí bảo trì, sửa chữa được hạch toán vào kết quả hoạt động kinh doanh khi phát sinh. </t>
  </si>
  <si>
    <t>4.6</t>
  </si>
  <si>
    <t>Thuê tài sản</t>
  </si>
  <si>
    <t xml:space="preserve">Các khoản tiền thuê theo hợp đồng thuê hoạt động được hạch toán vào kết quả hoạt động kinh doanh theo phương pháp đường thẳng trong thời hạn của hợp đồng thuê. </t>
  </si>
  <si>
    <t>4.7</t>
  </si>
  <si>
    <t>Khấu hao</t>
  </si>
  <si>
    <t xml:space="preserve">Khấu hao thiết bị văn phòng được trích theo phương pháp khấu hao đường thẳng trong thời gian hữu dụng ước tính là từ ba (3) đến năm (5) năm. </t>
  </si>
  <si>
    <t>4.8</t>
  </si>
  <si>
    <t>Chi phí trả trước</t>
  </si>
  <si>
    <t>4.9</t>
  </si>
  <si>
    <t>Các khoản phải trả và chi phí trích trước</t>
  </si>
  <si>
    <t>4.10</t>
  </si>
  <si>
    <t>Trợ cấp thôi việc phải trả</t>
  </si>
  <si>
    <t>Khoản trợ cấp thôi việc trích trước này được sử dụng để trả trợ cấp thôi việc cho người lao động khi chấm dứt hợp đồng lao động theo Điều 48 của Bộ luật Lao động.</t>
  </si>
  <si>
    <t>4.11</t>
  </si>
  <si>
    <t>Các nghiệp vụ bằng ngoại tệ</t>
  </si>
  <si>
    <t xml:space="preserve">Công ty áp dụng hướng dẫn tại Thông tư số 53/2016/TT-BTC ngày 21 tháng 3 năm 2016 sửa đổi bổ sung một số điều Thông tư số 200/2014/TT-BTC ngày 22 tháng 12 năm 2014 để hạch toán các nghiệp vụ bằng ngoại tệ. </t>
  </si>
  <si>
    <t>4.12</t>
  </si>
  <si>
    <t>Ghi nhận doanh thu</t>
  </si>
  <si>
    <t>Doanh thu được ghi nhận khi Công ty có khả năng nhận được các lợi ích kinh tế có thể xác định được một cách chắc chắn. Các điều kiện ghi nhận cụ thể sau đây cũng phải được đáp ứng trước khi ghi nhận doanh thu:</t>
  </si>
  <si>
    <t xml:space="preserve">Phí quản lý </t>
  </si>
  <si>
    <t>Doanh thu được ghi nhận trên cơ sở dồn tích theo các điều kiện, điều khoản của hợp đồng quản lý đầu tư.</t>
  </si>
  <si>
    <t>Tiền lãi</t>
  </si>
  <si>
    <t>Doanh thu được ghi nhận khi tiền lãi phát sinh trên cơ sở dồn tích (có tính đến lợi tức mà tài sản đem lại) trừ khi khả năng thu hồi tiền lãi không chắc chắn.</t>
  </si>
  <si>
    <t>4.13</t>
  </si>
  <si>
    <t>Thuế</t>
  </si>
  <si>
    <t xml:space="preserve">Thuế thu nhập hiện hành </t>
  </si>
  <si>
    <t xml:space="preserve">Thuế thu nhập hoãn lại </t>
  </si>
  <si>
    <r>
      <t></t>
    </r>
    <r>
      <rPr>
        <sz val="7"/>
        <color rgb="FF808080"/>
        <rFont val="Times New Roman"/>
        <family val="1"/>
      </rPr>
      <t xml:space="preserve">  </t>
    </r>
    <r>
      <rPr>
        <sz val="10"/>
        <color theme="1"/>
        <rFont val="Arial"/>
        <family val="2"/>
      </rPr>
      <t xml:space="preserve">đối với cùng một đơn vị chịu thuế; hoặc </t>
    </r>
  </si>
  <si>
    <r>
      <t></t>
    </r>
    <r>
      <rPr>
        <sz val="7"/>
        <color rgb="FF808080"/>
        <rFont val="Times New Roman"/>
        <family val="1"/>
      </rPr>
      <t xml:space="preserve">  </t>
    </r>
    <r>
      <rPr>
        <sz val="10"/>
        <color theme="1"/>
        <rFont val="Arial"/>
        <family val="2"/>
      </rPr>
      <t xml:space="preserve">công ty dự định thanh toán thuế thu nhập hiện hành phải trả và tài sản thuế thu nhập hiện hành trên cơ sở thuần hoặc thu hồi tài sản đồng thời với việc thanh toán nợ phải trả trong từng kỳ tương lai khi các khoản trọng yếu của thuế thu nhập hoãn lại phải trả hoặc tài sản thuế thu nhập hoãn lại được thanh toán hoặc thu hồi. </t>
    </r>
  </si>
  <si>
    <t xml:space="preserve">4.14  </t>
  </si>
  <si>
    <t xml:space="preserve">Công cụ tài chính </t>
  </si>
  <si>
    <t>Công cụ tài chính – Ghi nhận ban đầu và trình bày</t>
  </si>
  <si>
    <t xml:space="preserve">Tài sản tài chính </t>
  </si>
  <si>
    <t>Tại thời điểm ghi nhận lần đầu, tài sản tài chính được xác định theo nguyên giá cộng với chi phí giao dịch trực tiếp liên quan đến việc phát hành.</t>
  </si>
  <si>
    <t xml:space="preserve">Các tài sản tài chính của Công ty bao gồm tiền và các khoản tương đương tiền, các khoản đầu tư tài chính ngắn hạn, phải thu từ hoạt động quản lý quỹ và phải thu khác. </t>
  </si>
  <si>
    <t>Nợ phải trả tài chính</t>
  </si>
  <si>
    <t>Tất cả nợ phải trả tài chính được ghi nhận ban đầu theo nguyên giá cộng với các chi phí giao dịch trực tiếp liên quan đến việc phát hành.</t>
  </si>
  <si>
    <t>Nợ phải trả tài chính của Công ty bao gồm phải trả người bán, các khoản chi phí phải trả và phải trả khác.</t>
  </si>
  <si>
    <t>Giá trị sau ghi nhận lần đầu</t>
  </si>
  <si>
    <t>Hiện tại không có hướng dẫn về việc xác định lại giá trị của các công cụ tài chính sau ghi nhận ban đầu. Do đó giá trị sau ghi nhận ban đầu của các công cụ tài chính đang được phản ánh theo nguyên giá.</t>
  </si>
  <si>
    <t>Bù trừ các công cụ tài chính</t>
  </si>
  <si>
    <t xml:space="preserve"> </t>
  </si>
  <si>
    <t>5.</t>
  </si>
  <si>
    <t>TIỀN VÀ CÁC KHOẢN TƯƠNG ĐƯƠNG TIỀN</t>
  </si>
  <si>
    <t>Số đầu năm VND</t>
  </si>
  <si>
    <t>Tiền gửi thanh toán</t>
  </si>
  <si>
    <r>
      <t>-</t>
    </r>
    <r>
      <rPr>
        <sz val="7"/>
        <color rgb="FF000000"/>
        <rFont val="Times New Roman"/>
        <family val="1"/>
      </rPr>
      <t xml:space="preserve">    </t>
    </r>
    <r>
      <rPr>
        <i/>
        <sz val="10"/>
        <color rgb="FF000000"/>
        <rFont val="Arial"/>
        <family val="2"/>
      </rPr>
      <t>Ngân hàng Citi Bank N.A, chi nhánh Thành phố Hồ Chí Minh</t>
    </r>
  </si>
  <si>
    <r>
      <t>-</t>
    </r>
    <r>
      <rPr>
        <sz val="7"/>
        <color rgb="FF000000"/>
        <rFont val="Times New Roman"/>
        <family val="1"/>
      </rPr>
      <t xml:space="preserve">    </t>
    </r>
    <r>
      <rPr>
        <i/>
        <sz val="10"/>
        <color rgb="FF000000"/>
        <rFont val="Arial"/>
        <family val="2"/>
      </rPr>
      <t>Ngân hàng TMCP Ngoại thương Việt Nam</t>
    </r>
  </si>
  <si>
    <r>
      <t>-</t>
    </r>
    <r>
      <rPr>
        <sz val="7"/>
        <color rgb="FF000000"/>
        <rFont val="Times New Roman"/>
        <family val="1"/>
      </rPr>
      <t xml:space="preserve">    </t>
    </r>
    <r>
      <rPr>
        <i/>
        <sz val="10"/>
        <color rgb="FF000000"/>
        <rFont val="Arial"/>
        <family val="2"/>
      </rPr>
      <t>Ngân hàng TNHH Một thành viên HSBC (Việt Nam)</t>
    </r>
  </si>
  <si>
    <t>Tiền gửi có kỳ hạn gốc không quá ba (3) tháng</t>
  </si>
  <si>
    <r>
      <t>-</t>
    </r>
    <r>
      <rPr>
        <sz val="7"/>
        <color rgb="FF000000"/>
        <rFont val="Times New Roman"/>
        <family val="1"/>
      </rPr>
      <t xml:space="preserve">   </t>
    </r>
    <r>
      <rPr>
        <i/>
        <sz val="10"/>
        <color rgb="FF000000"/>
        <rFont val="Arial"/>
        <family val="2"/>
      </rPr>
      <t>Ngân hàng BNP Paribas, chi nhánh Thành phố Hồ Chí Minh</t>
    </r>
  </si>
  <si>
    <t>6.</t>
  </si>
  <si>
    <t>CÁC KHOẢN ĐẦU TƯ TÀI CHÍNH NGẮN HẠN</t>
  </si>
  <si>
    <t xml:space="preserve"> VND</t>
  </si>
  <si>
    <t>Số đầu năm</t>
  </si>
  <si>
    <t>Tiền gửi tại ngân hàng</t>
  </si>
  <si>
    <r>
      <t>-</t>
    </r>
    <r>
      <rPr>
        <sz val="7"/>
        <color theme="1"/>
        <rFont val="Times New Roman"/>
        <family val="1"/>
      </rPr>
      <t xml:space="preserve">    </t>
    </r>
    <r>
      <rPr>
        <sz val="10"/>
        <color rgb="FF000000"/>
        <rFont val="Arial"/>
        <family val="2"/>
      </rPr>
      <t>Ngân hàng TMCP Đầu tư và Phát triển Việt Nam</t>
    </r>
  </si>
  <si>
    <r>
      <t>-</t>
    </r>
    <r>
      <rPr>
        <sz val="7"/>
        <color theme="1"/>
        <rFont val="Times New Roman"/>
        <family val="1"/>
      </rPr>
      <t xml:space="preserve">    </t>
    </r>
    <r>
      <rPr>
        <sz val="10"/>
        <color theme="1"/>
        <rFont val="Arial"/>
        <family val="2"/>
      </rPr>
      <t>Ngân hàng BNP Paribas, chi nhánh Thành phố Hồ Chí Minh</t>
    </r>
  </si>
  <si>
    <t>7.</t>
  </si>
  <si>
    <t xml:space="preserve">PHẢI THU HOẠT ĐỘNG NGHIỆP VỤ </t>
  </si>
  <si>
    <t>Phải thu hoạt động quản lý danh mục</t>
  </si>
  <si>
    <r>
      <t>(</t>
    </r>
    <r>
      <rPr>
        <i/>
        <sz val="10"/>
        <color rgb="FF000000"/>
        <rFont val="Arial"/>
        <family val="2"/>
      </rPr>
      <t>Thuyết minh số 20</t>
    </r>
    <r>
      <rPr>
        <sz val="10"/>
        <color rgb="FF000000"/>
        <rFont val="Arial"/>
        <family val="2"/>
      </rPr>
      <t>)</t>
    </r>
  </si>
  <si>
    <t xml:space="preserve">Phải thu hoạt động quản lý Quỹ đầu tư </t>
  </si>
  <si>
    <r>
      <t xml:space="preserve">Cổ phiếu Manulife </t>
    </r>
    <r>
      <rPr>
        <i/>
        <sz val="10"/>
        <color rgb="FF000000"/>
        <rFont val="Arial"/>
        <family val="2"/>
      </rPr>
      <t>(Thuyết minh số 20)</t>
    </r>
  </si>
  <si>
    <r>
      <t xml:space="preserve">Cân bằng Manulife </t>
    </r>
    <r>
      <rPr>
        <i/>
        <sz val="10"/>
        <color rgb="FF000000"/>
        <rFont val="Arial"/>
        <family val="2"/>
      </rPr>
      <t>(Thuyết minh số 20)</t>
    </r>
  </si>
  <si>
    <t>Phải thu khác từ hoạt động nghiệp vụ</t>
  </si>
  <si>
    <t>8.</t>
  </si>
  <si>
    <t xml:space="preserve">CÁC KHOẢN PHẢI THU KHÁC </t>
  </si>
  <si>
    <t>Lãi phải thu từ tiền gửi có kỳ hạn</t>
  </si>
  <si>
    <t>Trong đó:</t>
  </si>
  <si>
    <r>
      <t>-</t>
    </r>
    <r>
      <rPr>
        <sz val="7"/>
        <color rgb="FF000000"/>
        <rFont val="Times New Roman"/>
        <family val="1"/>
      </rPr>
      <t xml:space="preserve">    </t>
    </r>
    <r>
      <rPr>
        <i/>
        <sz val="10"/>
        <color rgb="FF000000"/>
        <rFont val="Arial"/>
        <family val="2"/>
      </rPr>
      <t>Lãi phải thu từ tiền gửi ở Ngân hàng TMCP Đầu tư và Phát triển Việt Nam</t>
    </r>
  </si>
  <si>
    <r>
      <t>-</t>
    </r>
    <r>
      <rPr>
        <sz val="7"/>
        <color rgb="FF000000"/>
        <rFont val="Times New Roman"/>
        <family val="1"/>
      </rPr>
      <t xml:space="preserve">    </t>
    </r>
    <r>
      <rPr>
        <i/>
        <sz val="10"/>
        <color rgb="FF000000"/>
        <rFont val="Arial"/>
        <family val="2"/>
      </rPr>
      <t>Lãi phải thu từ tiền gửi ở Ngân hàng The Bank of Tokyo - Mitsubishi UFJ., Ltd, chi nhánh Thành phố Hồ Chí Minh</t>
    </r>
  </si>
  <si>
    <t>Các khoản phải thu khác</t>
  </si>
  <si>
    <t>9.</t>
  </si>
  <si>
    <t>TÀI SẢN CỐ ĐỊNH HỮU HÌNH</t>
  </si>
  <si>
    <t>Nguyên giá</t>
  </si>
  <si>
    <r>
      <t>-</t>
    </r>
    <r>
      <rPr>
        <sz val="7"/>
        <color rgb="FF000000"/>
        <rFont val="Times New Roman"/>
        <family val="1"/>
      </rPr>
      <t xml:space="preserve">     </t>
    </r>
    <r>
      <rPr>
        <i/>
        <sz val="10"/>
        <color rgb="FF000000"/>
        <rFont val="Arial"/>
        <family val="2"/>
      </rPr>
      <t>Mua mới</t>
    </r>
  </si>
  <si>
    <t>Tài sản đã khấu hao hết</t>
  </si>
  <si>
    <t>Giá trị hao mòn lũy kế</t>
  </si>
  <si>
    <r>
      <t>-</t>
    </r>
    <r>
      <rPr>
        <sz val="7"/>
        <color rgb="FF000000"/>
        <rFont val="Times New Roman"/>
        <family val="1"/>
      </rPr>
      <t xml:space="preserve">     </t>
    </r>
    <r>
      <rPr>
        <i/>
        <sz val="10"/>
        <color rgb="FF000000"/>
        <rFont val="Arial"/>
        <family val="2"/>
      </rPr>
      <t>Khấu hao</t>
    </r>
  </si>
  <si>
    <t>Giá trị còn lại</t>
  </si>
  <si>
    <t>10.</t>
  </si>
  <si>
    <t>CHI PHÍ TRẢ TRƯỚC DÀI HẠN</t>
  </si>
  <si>
    <t>11.</t>
  </si>
  <si>
    <t>THUẾ VÀ CÁC KHOẢN PHẢI NỘP NHÀ NƯỚC</t>
  </si>
  <si>
    <t>VND</t>
  </si>
  <si>
    <t>Phải trả</t>
  </si>
  <si>
    <t xml:space="preserve">Thanh toán </t>
  </si>
  <si>
    <t xml:space="preserve">Thuế thu nhập doanh nghiệp </t>
  </si>
  <si>
    <t>Thuế thu nhập cá nhân</t>
  </si>
  <si>
    <t>Thuế nhà thầu</t>
  </si>
  <si>
    <t>12.</t>
  </si>
  <si>
    <t>CHI PHÍ PHẢI TRẢ</t>
  </si>
  <si>
    <t>Tiền thưởng</t>
  </si>
  <si>
    <t>Thuế nhà thầu phí dịch vụ</t>
  </si>
  <si>
    <t>Chi phí dịch vụ tư vấn</t>
  </si>
  <si>
    <t>Chi phí tiếp thị và hỗ trợ phân phối chứng chỉ quỹ</t>
  </si>
  <si>
    <t>Chi phí phải trả khác</t>
  </si>
  <si>
    <t>13.</t>
  </si>
  <si>
    <t>CÁC KHOẢN PHẢI TRẢ, PHẢI NỘP KHÁC</t>
  </si>
  <si>
    <r>
      <t xml:space="preserve">Phải trả các bên liên quan </t>
    </r>
    <r>
      <rPr>
        <i/>
        <sz val="10"/>
        <color rgb="FF000000"/>
        <rFont val="Arial"/>
        <family val="2"/>
      </rPr>
      <t>(Thuyết minh số 20)</t>
    </r>
  </si>
  <si>
    <t>Tiền thưởng cho quản lý cấp cao</t>
  </si>
  <si>
    <t>Khác</t>
  </si>
  <si>
    <t>14.</t>
  </si>
  <si>
    <t>VỐN GÓP</t>
  </si>
  <si>
    <t>Theo Giấy</t>
  </si>
  <si>
    <t>phép điều chỉnh</t>
  </si>
  <si>
    <t xml:space="preserve"> số 05/GPĐC-UBCK VND</t>
  </si>
  <si>
    <t>Tỷ lệ sở hữu (%)</t>
  </si>
  <si>
    <t>Vốn</t>
  </si>
  <si>
    <t>đã góp       VND</t>
  </si>
  <si>
    <t>Công ty TNHH Manulife (Việt Nam)</t>
  </si>
  <si>
    <t>15.</t>
  </si>
  <si>
    <t>DOANH THU VỀ HOẠT ĐỘNG KINH DOANH</t>
  </si>
  <si>
    <r>
      <t xml:space="preserve">Phí quản lý danh mục đầu tư từ Công ty TNHH Manulife (Việt Nam) </t>
    </r>
    <r>
      <rPr>
        <i/>
        <sz val="10"/>
        <color rgb="FF000000"/>
        <rFont val="Arial"/>
        <family val="2"/>
      </rPr>
      <t>(Thuyết minh số 20)</t>
    </r>
  </si>
  <si>
    <t xml:space="preserve">Phí quản lý Quỹ đầu tư Cổ phiếu Manulife </t>
  </si>
  <si>
    <t>(Thuyết minh số 20)</t>
  </si>
  <si>
    <t xml:space="preserve">Phí quản lý Quỹ đầu tư Cân bằng Manulife </t>
  </si>
  <si>
    <t>Phí thu từ các giao dịch mua/bán chứng chỉ quỹ</t>
  </si>
  <si>
    <t>16.</t>
  </si>
  <si>
    <t>CHI PHÍ HOẠT ĐỘNG KINH DOANH</t>
  </si>
  <si>
    <t>Chi phí nhân viên</t>
  </si>
  <si>
    <t>Chi phí dịch vụ mua ngoài</t>
  </si>
  <si>
    <t>Thuê văn phòng</t>
  </si>
  <si>
    <t>Chi phí bảo hiểm</t>
  </si>
  <si>
    <t>Chi phí khấu hao</t>
  </si>
  <si>
    <t>Chi phí khác</t>
  </si>
  <si>
    <t>17.</t>
  </si>
  <si>
    <t>DOANH THU HOẠT ĐỘNG TÀI CHÍNH</t>
  </si>
  <si>
    <t>Thu nhập lãi từ tiền gửi</t>
  </si>
  <si>
    <t>Lãi chênh lệch tỷ giá</t>
  </si>
  <si>
    <t>18.</t>
  </si>
  <si>
    <t>CHI PHÍ QUẢN LÝ DOANH NGHIỆP</t>
  </si>
  <si>
    <t>Chi phí duy trì hệ thống Quản lý tài sản</t>
  </si>
  <si>
    <t>19.</t>
  </si>
  <si>
    <t>THUẾ THU NHẬP DOANH NGHIỆP</t>
  </si>
  <si>
    <t>Công ty có nghĩa vụ nộp thuế TNDN với mức thuế suất bằng 20% lợi nhuận chịu thuế từ năm 2016.</t>
  </si>
  <si>
    <t>Công ty chưa được cơ quan quyết toán thuế.</t>
  </si>
  <si>
    <t xml:space="preserve">Chi phí thuế TNDN hiện hành  </t>
  </si>
  <si>
    <r>
      <t xml:space="preserve">Thu nhập thuế TNDN hoãn lại </t>
    </r>
    <r>
      <rPr>
        <i/>
        <sz val="10"/>
        <color theme="1"/>
        <rFont val="Arial"/>
        <family val="2"/>
      </rPr>
      <t>(Thuyết minh 19.3)</t>
    </r>
  </si>
  <si>
    <t>19.1</t>
  </si>
  <si>
    <t xml:space="preserve">Chi phí Thuế TNDN </t>
  </si>
  <si>
    <t>Dưới đây là đối chiếu chi phí thuế TNDN và kết quả của lợi nhuận kế toán trước thuế nhân với thuế suất thuế TNDN:</t>
  </si>
  <si>
    <t xml:space="preserve">Lợi nhuận kế toán trước thuế </t>
  </si>
  <si>
    <t>Điều chỉnh tăng:</t>
  </si>
  <si>
    <t>Các khoản phạt</t>
  </si>
  <si>
    <t>Chi phí không được khấu trừ thuế</t>
  </si>
  <si>
    <t>Điều chỉnh giảm:</t>
  </si>
  <si>
    <t>Lỗ chuyển sang</t>
  </si>
  <si>
    <t>Chi phí thuế TNDN</t>
  </si>
  <si>
    <t>19.2</t>
  </si>
  <si>
    <t>Chi phí Thuế TNDN hiện hành</t>
  </si>
  <si>
    <t>19.3</t>
  </si>
  <si>
    <t>Tài sản thuế thu nhập hoãn lại</t>
  </si>
  <si>
    <t xml:space="preserve">Bảng cân đối kế toán </t>
  </si>
  <si>
    <t xml:space="preserve">Báo cáo kết quả kinh doanh </t>
  </si>
  <si>
    <t>Chi phí phải trả</t>
  </si>
  <si>
    <t>Trợ cấp thôi việc</t>
  </si>
  <si>
    <t>19.4</t>
  </si>
  <si>
    <t>Năm phát sinh</t>
  </si>
  <si>
    <t>Có thể chuyển lỗ đến năm</t>
  </si>
  <si>
    <t xml:space="preserve">Không được chuyển lỗ </t>
  </si>
  <si>
    <t>20.</t>
  </si>
  <si>
    <t>NGHIỆP VỤ VỚI CÁC BÊN LIÊN QUAN</t>
  </si>
  <si>
    <t xml:space="preserve">Bên liên quan  </t>
  </si>
  <si>
    <t>Mối quan hệ</t>
  </si>
  <si>
    <t>Nội dung nghiệp vụ</t>
  </si>
  <si>
    <t xml:space="preserve">    VND </t>
  </si>
  <si>
    <t xml:space="preserve">  VND </t>
  </si>
  <si>
    <t>Công ty mẹ</t>
  </si>
  <si>
    <t>Phí quản lý danh mục đầu tư</t>
  </si>
  <si>
    <t xml:space="preserve">Trả chi phí thuê văn phòng </t>
  </si>
  <si>
    <t>Trả chi phí dịch vụ</t>
  </si>
  <si>
    <t>Quỹ đầu tư Cổ phiếu Manulife (“MAFEQI”)</t>
  </si>
  <si>
    <t>Bên liên quan</t>
  </si>
  <si>
    <t>Phí quản lý quỹ</t>
  </si>
  <si>
    <t>Quỹ đầu tư Cân bằng Manulife (“MAFBAL”)</t>
  </si>
  <si>
    <t>Manulife Financial Asia Limited</t>
  </si>
  <si>
    <t xml:space="preserve">Công ty mẹ cấp cao </t>
  </si>
  <si>
    <t>John Hancock Life Insurance Company (U.S.A)</t>
  </si>
  <si>
    <t>The Manufacturers Life Insurance Company</t>
  </si>
  <si>
    <t>Công ty mẹ cấp cao</t>
  </si>
  <si>
    <t xml:space="preserve">Nội dung nghiệp vụ </t>
  </si>
  <si>
    <t>Phải thu/</t>
  </si>
  <si>
    <t>(Phải trả)</t>
  </si>
  <si>
    <t xml:space="preserve">VND </t>
  </si>
  <si>
    <t>Phải thu phí quản lý danh mục đầu tư</t>
  </si>
  <si>
    <t>MAFEQI</t>
  </si>
  <si>
    <t>Phải thu phí quản lý quỹ</t>
  </si>
  <si>
    <t>MAFBAL</t>
  </si>
  <si>
    <t xml:space="preserve">21. </t>
  </si>
  <si>
    <t>TIỀN GỬI CỦA NHÀ ĐẦU TƯ ỦY THÁC TRONG NƯỚC</t>
  </si>
  <si>
    <t>Tăng:</t>
  </si>
  <si>
    <t>Nhận từ giao dịch mua lại chứng chỉ quỹ MAFBAL</t>
  </si>
  <si>
    <t>Nhận từ giao dịch mua lại chứng chỉ quỹ MAFEQI</t>
  </si>
  <si>
    <t>Giảm:</t>
  </si>
  <si>
    <t>Mua chứng chỉ quỹ MAFBAL</t>
  </si>
  <si>
    <t>Thanh toán mua lại chứng chỉ quỹ MAFBAL cho nhà đầu tư</t>
  </si>
  <si>
    <t>Thanh toán mua lại chứng chỉ quỹ MAFEQI cho nhà đầu tư</t>
  </si>
  <si>
    <t>(*)</t>
  </si>
  <si>
    <t xml:space="preserve">22. </t>
  </si>
  <si>
    <t xml:space="preserve">CÁC CAM KẾT THUÊ HOẠT ĐỘNG </t>
  </si>
  <si>
    <t>Dưới 1 năm</t>
  </si>
  <si>
    <t>Từ 1 năm đến dưới 5 năm</t>
  </si>
  <si>
    <t>23.</t>
  </si>
  <si>
    <t>MỤC ĐÍCH VÀ CHÍNH SÁCH QUẢN LÝ RỦI RO TÀI CHÍNH</t>
  </si>
  <si>
    <t>Tổng Giám đốc xem xét và thống nhất áp dụng các chính sách quản lý cho những rủi ro nói trên như sau:</t>
  </si>
  <si>
    <t>23.1</t>
  </si>
  <si>
    <t>Rủi ro thị trường</t>
  </si>
  <si>
    <t>Rủi ro lãi suất</t>
  </si>
  <si>
    <t>Công ty quản lý rủi ro lãi suất bằng cách phân tích tình hình cạnh tranh trên thị trường để có được các lãi suất có lợi cho mục đích của Công ty và vẫn nằm trong giới hạn quản lý rủi ro của mình.</t>
  </si>
  <si>
    <t>Công ty không thực hiện phân tích độ nhạy đối với lãi suất vì các khoản tiền gửi của Công ty có lãi suất cố định.</t>
  </si>
  <si>
    <t>Rủi ro ngoại tệ</t>
  </si>
  <si>
    <t xml:space="preserve">Rủi ro về tỷ giá ngoại tệ của Công ty không lớn vì phần lớn các tài sản tài chính của Công ty là bằng đồng Việt Nam và các khoản nợ tài chính bằng ngoại tệ chỉ phát sinh với các bên liên quan và có giá trị không trọng yếu. </t>
  </si>
  <si>
    <t>23.2</t>
  </si>
  <si>
    <t>Rủi ro tín dụng</t>
  </si>
  <si>
    <t>23.3</t>
  </si>
  <si>
    <t>Rủi ro thanh khoản</t>
  </si>
  <si>
    <r>
      <t>Bảng dưới đây tổng hợp thời hạn thanh toán của các tài sản tài chính và nợ phải trả tài chính của Công ty dựa trên các khoản thanh toán dự kiến theo hợp đồng trên cơ sở không chiết khấu.</t>
    </r>
    <r>
      <rPr>
        <i/>
        <sz val="7"/>
        <color theme="1"/>
        <rFont val="Arial"/>
        <family val="2"/>
      </rPr>
      <t xml:space="preserve"> </t>
    </r>
  </si>
  <si>
    <t>Tài sản tài chính</t>
  </si>
  <si>
    <t xml:space="preserve">Các khoản đầu tư tài chính ngắn hạn </t>
  </si>
  <si>
    <t>Phải thu hoạt động nghiệp vụ</t>
  </si>
  <si>
    <t xml:space="preserve">Nợ phải trả tài chính </t>
  </si>
  <si>
    <t xml:space="preserve">Phải trả khác </t>
  </si>
  <si>
    <t xml:space="preserve">Chi phí phải trả </t>
  </si>
  <si>
    <t xml:space="preserve">24. </t>
  </si>
  <si>
    <t>TÀI SẢN TÀI CHÍNH VÀ NỢ PHẢI TRẢ TÀI CHÍNH</t>
  </si>
  <si>
    <t>Bảng dưới đây trình bày giá trị ghi sổ và giá trị hợp lý của các công cụ tài chính được trình bày trong báo cáo tài chính của Công ty.</t>
  </si>
  <si>
    <t>Giá trị ghi sổ</t>
  </si>
  <si>
    <t>Giá trị hợp lý</t>
  </si>
  <si>
    <t>Các khoản đầu tư tài chính ngắn hạn</t>
  </si>
  <si>
    <t>Phải trả khác</t>
  </si>
  <si>
    <t>Giá trị hợp lý của các tài sản tài chính và nợ phải trả tài chính được phản ánh theo giá trị mà công cụ tài chính có thể được chuyển đổi trong một giao dịch hiện tại giữa các bên tham gia, ngoại trừ trường hợp bắt buộc phải bán hoặc thanh lý.</t>
  </si>
  <si>
    <t>Giá trị hợp lý của tiền và các khoản tương đương tiền, khoản đầu tư tài chính ngắn hạn, phải thu hoạt động nghiệp vụ, phải thu khác, khoản phải trả khác và chi phí phải trả tương đương với giá trị ghi sổ của các khoản mục này do chủ yếu những công cụ này có kỳ hạn ngắn.</t>
  </si>
  <si>
    <t>25.</t>
  </si>
  <si>
    <t>Bà Rah Lan H’Lyna</t>
  </si>
  <si>
    <t>Người lập</t>
  </si>
  <si>
    <t>Bà Lê Thị Kim Dung</t>
  </si>
  <si>
    <t>Kế toán trưởng</t>
  </si>
  <si>
    <t xml:space="preserve">            </t>
  </si>
  <si>
    <t>Thành phố Hồ Chí Minh, Việt Nam</t>
  </si>
  <si>
    <t>1.</t>
  </si>
  <si>
    <t xml:space="preserve">Chủ sở hữu duy nhất của Công ty là Công ty trách nhiệm hữu hạn Manulife (Việt Nam), là một doanh nghiệp 100% vốn đầu tư nước ngoài được thành lập tại Việt Nam theo </t>
  </si>
  <si>
    <t xml:space="preserve">Giấy phép Đầu tư số 2122/GP ngày 12 tháng 6 năm 1999 do Bộ Kế hoạch và Đầu tư cấp và Giấy phép chấp thuận cho Công ty thực hiện kinh doanh bảo hiểm số 13TC/GCN ngày 20 </t>
  </si>
  <si>
    <t xml:space="preserve">tháng 5 năm 1999 do Bộ Tài chính cấp. Công ty mẹ đã tiến hành đăng ký lại giấy phép kinh doanh theo Luật kinh doanh bảo hiểm và nhận giấy phép thành lập và hoạt động mới </t>
  </si>
  <si>
    <t>số 13 GP/KDBH do Bộ Tài chính cấp ngày 24 tháng 1 năm 2005 và giấy phép kinh doanh điều chỉnh mới nhất số 13/GPĐC24/KDBH ngày 24 tháng 7 năm 2018.</t>
  </si>
  <si>
    <t xml:space="preserve">Báo cáo tài chính của Công ty được lập phù hợp với Chế độ kế toán doanh nghiệp Việt Nam và các chính sách kế toán được quy định tại Thông tư số 125/2011/TT-BTC ngày 5 </t>
  </si>
  <si>
    <t>tháng 9 năm 2011 của Bộ Tài chính về hướng dẫn kế toán áp dụng đối với công ty quản lý quỹ và các Chuẩn mực kế toán Việt Nam khác do Bộ Tài chính ban hành bao gồm:</t>
  </si>
  <si>
    <t xml:space="preserve">Công ty cam kết đã lập báo cáo tài chính tuân thủ theo các Chuẩn mực kế toán Việt Nam, Chế độ kế toán doanh nghiệp Việt Nam và các chính sách kế toán được quy định tại </t>
  </si>
  <si>
    <t>Thông tư số 125/2011/TT-BTC ngày 5 tháng 9 năm 2011 của Bộ Tài chính về hướng dẫn kế toán áp dụng đối với công ty quản lý quỹ.</t>
  </si>
  <si>
    <t xml:space="preserve">Tiền và các khoản tương đương tiền bao gồm tiền mặt tại quỹ, tiền gửi ngân hàng, các khoản đầu tư ngắn hạn có thời hạn gốc không quá ba tháng, có khả năng chuyển đổi dễ </t>
  </si>
  <si>
    <t>dàng thành các lượng tiền xác định và không có nhiều rủi ro trong chuyển đổi thành tiền.</t>
  </si>
  <si>
    <r>
      <t>Đầu tư ngắn hạn bao gồm tiền gửi có kỳ hạn tại ngân hàng đáo hạn trong vòng 12 tháng hoặc dự định nắm giữ không quá một năm. C</t>
    </r>
    <r>
      <rPr>
        <sz val="10"/>
        <color theme="1"/>
        <rFont val="Arial"/>
        <family val="2"/>
      </rPr>
      <t xml:space="preserve">ác khoản đầu tư này được ghi nhận theo giá </t>
    </r>
  </si>
  <si>
    <t>gốc vào ngày giao dịch và luôn được phản ánh theo giá gốc trong thời gian nắm giữ tiếp theo.</t>
  </si>
  <si>
    <t>Các khoản phải thu được xem xét trích lập dự phòng rủi ro theo tuổi nợ quá hạn của khoản nợ hoặc theo tổn thất dự kiến có thể xảy ra trong trường hợp khoản nợ chưa đến hạn</t>
  </si>
  <si>
    <t xml:space="preserve"> thanh toán nhưng tổ chức kinh tế lâm vào tình trạng phá sản hoặc đang làm thủ tục giải thể; người nợ mất tích, bỏ trốn, đang bị các cơ quan pháp luật truy tố, giam giữ, xét xử, </t>
  </si>
  <si>
    <t xml:space="preserve">Đối với các khoản nợ phải thu quá hạn thanh toán thì mức trích lập dự phòng theo hướng dẫn của Thông tư số 228/2009/TT-BTC do Bộ Tài chính ban hành ngày 7 tháng 12 năm </t>
  </si>
  <si>
    <t>2009  và Thông tư số 89/2013/TT-BTC ngày 28 tháng 6 năm 2013 sửa đổi, bổ sung một số điều của Thông tư 228. Chi tiết tỷ lệ trích lập dự phòng nợ phải thu khó đòi như sau:</t>
  </si>
  <si>
    <t xml:space="preserve">Khi tài sản cố định hữu hình được bán hay thanh lý, các khoản lãi hoặc lỗ phát sinh do thanh lý tài sản (là phần chênh lệch giữa giữa tiền thu thuần từ việc bán tài sản với giá trị </t>
  </si>
  <si>
    <t>còn lại của tài sản) được hạch toán vào kết quả hoạt động kinh doanh.</t>
  </si>
  <si>
    <t xml:space="preserve">Chi phí trả trước bao gồm các chi phí trả trước ngắn hạn hoặc chi phí trả trước dài hạn trên bảng cân đối kế toán và được phân bổ theo khoảng thời gian trả trước của chi phí hoặc </t>
  </si>
  <si>
    <t xml:space="preserve">theo khoảng thời gian các lợi ích kinh tế được tạo ra từ các chi phí này. </t>
  </si>
  <si>
    <t xml:space="preserve">Các khoản phải trả và trích trước được ghi nhận cho số tiền phải trả trong tương lai liên quan đến hàng hóa và dịch vụ đã nhận được không phụ thuộc vào việc Công ty đã nhận </t>
  </si>
  <si>
    <t>được hóa đơn của nhà cung cấp hay chưa.</t>
  </si>
  <si>
    <t xml:space="preserve">Trợ cấp thôi việc cho nhân viên được trích trước vào cuối mỗi kỳ báo cáo cho toàn bộ người lao động đã làm việc tại Công ty được từ đủ 12 tháng trở lên theo tỷ lệ bằng một nửa </t>
  </si>
  <si>
    <t xml:space="preserve">mức lương bình quân tháng cho mỗi năm làm việc cho khoảng thời gian người lao động đã làm việc thực tế cho Công ty nhưng không tham gia bảo hiểm thất nghiệp theo quy </t>
  </si>
  <si>
    <t xml:space="preserve">định của Luật Bảo hiểm xã hội mà chưa được chi trả khoản Trợ cấp thôi việc. Mức lương bình quân tháng dùng để tính trợ cấp thôi việc sẽ được điều chỉnh vào cuối mỗi niên độ </t>
  </si>
  <si>
    <t xml:space="preserve">báo cáo theo mức lương bình quân của sáu tháng gần nhất tính đến thời điểm lập báo cáo. Tăng hoặc giảm trong khản trích trước này ngoại trừ phần thanh toán thực tế cho </t>
  </si>
  <si>
    <t xml:space="preserve">người lao động sẽ được ghi nhận vào báo cáo kết quả kinh doanh. </t>
  </si>
  <si>
    <t xml:space="preserve">Các nghiệp vụ phát sinh bằng các đơn vị tiền tệ khác với đơn vị tiền tệ trong kế toán của Công ty (VND) được hạch toán theo tỷ giá xấp xỉ với tỷ giá mua bán chuyển khoản trung </t>
  </si>
  <si>
    <t xml:space="preserve">bình của ngân hàng thương mại nơi Công ty thường xuyên có giao dịch (“tỷ giá mua bán chuyển khoản trung bình”). Tỷ giá xấp xỉ này có chênh lệch không vượt quá +/-1% so với </t>
  </si>
  <si>
    <t>tỷ giá mua bán chuyển khoản trung bình. Tỷ giá mua bán chuyển khoản trung bình được xác định hàng tháng trên cơ sở trung bình cộng giữa tỷ giá mua và tỷ giá bán chuyển khoản hàng ngày của ngân hàng thương mại.</t>
  </si>
  <si>
    <t>Tỷ giá chuyển khoản này là tỷ giá mua bán chuyển khoản trung bình của ngân hàng thương mại.</t>
  </si>
  <si>
    <t>dựa trên các mức thuế suất và các luật thuế có hiệu lực đến ngày kết thúc kỳ kế toán.</t>
  </si>
  <si>
    <t xml:space="preserve">Thuế thu nhập hiện hành được ghi nhận vào kết quả hoạt động kinh doanh ngoại trừ trường hợp thuế thu nhập phát sinh liên quan đến một khoản mục được ghi thẳng vào vốn </t>
  </si>
  <si>
    <t>chủ sở hữu, trong trường hợp này, thuế thu nhập hiện hành cũng được ghi nhận trực tiếp vào vốn chủ sở hữu.</t>
  </si>
  <si>
    <t xml:space="preserve">Công ty chỉ được bù trừ các tài sản thuế thu nhập hiện hành và thuế thu nhập hiện hành phải trả khi công ty có quyền hợp pháp được bù trừ giữa tài sản thuế thu nhập hiện </t>
  </si>
  <si>
    <t xml:space="preserve">hành với thuế thu nhập hiện hành phải nộp và công ty dự định thanh toán thuế thu nhập hiện hành phải trả và tài sản thuế thu nhập hiện hành trên cơ sở thuần. </t>
  </si>
  <si>
    <t>ghi sổ của chúng cho mục đích lập báo cáo tài chính.</t>
  </si>
  <si>
    <t xml:space="preserve">Thuế thu nhập hoãn lại phải trả được ghi nhận cho tất cả các khoản chênh lệch tạm thời chịu thuế, ngoại trừ thuế thu nhập hoãn lại phải trả phát sinh từ ghi nhận ban đầu của </t>
  </si>
  <si>
    <t>một tài sản hay nợ phải trả từ một giao dịch mà giao dịch này không có ảnh hưởng đến lợi nhuận kế toán và lợi nhuận tính thuế thu nhập (hoặc lỗ tính thuế) tại thời điểm phát sinh giao dịch.</t>
  </si>
  <si>
    <t xml:space="preserve">các khoản ưu đãi thuế chưa sử dụng, khi chắc chắn trong tương lai sẽ có lợi nhuận tính thuế để sử dụng những chênh lệch tạm thời được khấu trừ, các khoản lỗ tính thuế và các </t>
  </si>
  <si>
    <t xml:space="preserve">ưu đãi thuế chưa sử dụng này, ngoại trừ tài sản thuế hoãn lại phát sinh từ ghi nhận ban đầu của một tài sản hoặc nợ phải trả từ một giao dịch mà giao dịch này không có ảnh </t>
  </si>
  <si>
    <t>hưởng đến lợi nhuận kế toán và lợi nhuận tính thuế thu nhập (hoặc lỗ tính thuế) tại thời điểm phát sinh giao dịch.</t>
  </si>
  <si>
    <t xml:space="preserve">Giá trị ghi sổ của tài sản thuế thu nhập doanh nghiệp hoãn lại phải được xem xét lại vào ngày kết thúc kỳ kế toán và phải giảm giá trị ghi sổ của tài sản thuế thu nhập hoãn lại </t>
  </si>
  <si>
    <t xml:space="preserve">đến mức bảo đảm chắc chắn có đủ lợi nhuận tính thuế cho phép lợi ích của một phần hoặc toàn bộ tài sản thuế thu nhập hoãn lại được sử dụng. Các tài sản thuế thu nhập doanh </t>
  </si>
  <si>
    <t xml:space="preserve">nghiệp hoãn lại chưa được ghi nhận trước đây được xem xét lại vào ngày kết thúc kỳ kế toán và được ghi nhận khi chắc chắn có đủ lợi nhuận tính thuế trong tương lai để có thể </t>
  </si>
  <si>
    <t>sử dụng các tài sản thuế thu nhập hoãn lại chưa ghi nhận này.</t>
  </si>
  <si>
    <t xml:space="preserve">Tài sản thuế thu nhập hoãn lại và thuế thu nhập hoãn lại phải trả được xác định theo thuế suất dự tính sẽ áp dụng cho năm tài chính khi tài sản được thu hồi hay nợ phải trả </t>
  </si>
  <si>
    <t>Thuế thu nhập hoãn lại được ghi nhận vào kết quả hoạt động kinh doanh ngoại trừ trường hợp thuế thu nhập phát sinh liên quan đến một khoản mục được ghi thẳng vào vốn chủ sở hữu</t>
  </si>
  <si>
    <t>, trong trường hợp này, thuế thu nhập hoãn lại cũng được ghi nhận trực tiếp vào vốn chủ sở hữu.</t>
  </si>
  <si>
    <t>Công ty chỉ được bù trừ các tài sản thuế thu nhập hoãn lại và thuế thu nhập hoãn lại phải trả khi công ty có quyền hợp pháp được bù trừ giữa tài sản thuế thu nhập hiện hành với</t>
  </si>
  <si>
    <t xml:space="preserve"> thuế thu nhập hiện hành phải nộp và các tài sản thuế thu nhập hoãn lại và thuế thu nhập hoãn lại phải trả này liên quan tới thuế thu nhập doanh nghiệp được quản lý bởi cùng một cơ quan thuế:</t>
  </si>
  <si>
    <t xml:space="preserve">Theo Thông tư số 210/2009/TT-BTC (“Thông tư 210”), tài sản tài chính được phân loại một cách phù hợp, cho mục đích thuyết minh trong báo cáo tài chính, thành tài sản tài chính </t>
  </si>
  <si>
    <t xml:space="preserve">được ghi nhận theo giá trị hợp lý thông qua báo cáo kết quả hoạt động kinh doanh, các khoản cho vay và phải thu, các khoản đầu tư giữ đến ngày đáo hạn và tài sản tài chính sẵn sàng để bán. </t>
  </si>
  <si>
    <t>Công ty quyết định việc phân loại các tài sản tài chính này tại thời điểm ghi nhận lần đầu.</t>
  </si>
  <si>
    <t xml:space="preserve">Nợ phải trả tài chính theo phạm vi của Thông tư 210, cho mục đích thuyết minh trong báo cáo tài chính, được phân loại một cách phù hợp thành các khoản nợ phải trả tài chính </t>
  </si>
  <si>
    <t xml:space="preserve">được ghi nhận thông qua báo cáo kết quả hoạt động kinh doanh, các khoản nợ phải trả tài chính được xác định theo giá trị phân bổ. Công ty xác định việc phân loại các nợ phải </t>
  </si>
  <si>
    <t xml:space="preserve">trả tài chính thời điểm ghi nhận lần đầu. </t>
  </si>
  <si>
    <t xml:space="preserve">Các tài sản tài chính và nợ phải trả tài chính được bù trừ và giá trị thuần sẽ được trình bày trên bảng cân đối kế toán  nếu, và chỉ nếu, Công ty có quyền hợp pháp thực hiện việc </t>
  </si>
  <si>
    <t>bù trừ các giá trị đã được ghi nhận này và có ý định bù trừ trên cơ sở thuần, hoặc thu được các tài sản và thanh toán nợ phải trả đồng thời.</t>
  </si>
  <si>
    <t xml:space="preserve">Thiết bị văn phòng </t>
  </si>
  <si>
    <t xml:space="preserve">Năm trước   </t>
  </si>
  <si>
    <t xml:space="preserve">Số đầu năm </t>
  </si>
  <si>
    <t xml:space="preserve">Các báo cáo thuế của Công ty sẽ chịu sự kiểm tra của cơ quan thuế. Do việc áp dụng luật và các qui định về thuế có thể được giải thích theo nhiều cách khác nhau, số thuế được </t>
  </si>
  <si>
    <t>trình bày trên báo cáo tài chính có thể sẽ bị thay đổi theo quyết định cuối cùng của cơ quan thuế.</t>
  </si>
  <si>
    <t xml:space="preserve">              VND </t>
  </si>
  <si>
    <t xml:space="preserve"> Lỗ tính thuế  </t>
  </si>
  <si>
    <t xml:space="preserve">Công ty có rủi ro thị trường, rủi ro tín dụng và rủi ro thanh khoản. Nghiệp vụ quản lý rủi ro là nghiệp vụ không thể thiếu cho toàn bộ hoạt động kinh doanh của Công ty. Công ty </t>
  </si>
  <si>
    <t xml:space="preserve">đã xây dựng hệ thống kiểm soát nhằm đảm bảo sự cân bằng ở mức hợp lý giữa chi phí rủi ro phát sinh và chi phí quản lý rủi ro. Tổng Giám đốc liên tục theo dõi quy trình quản lý </t>
  </si>
  <si>
    <t xml:space="preserve">rủi ro của Công ty để đảm bảo sự cân bằng hợp lý giữa rủi ro và kiểm soát rủi ro. </t>
  </si>
  <si>
    <t>Rủi ro thị trường là rủi ro mà giá trị hợp lý của các luồng tiền trong tương lai của một công cụ tài chính sẽ biến động theo những thay đổi của giá thị trường. Giá thị trường có bốn</t>
  </si>
  <si>
    <t xml:space="preserve"> loại rủi ro: rủi ro lãi suất, rủi ro tiền tệ, rủi ro giá hàng hóa và rủi ro về giá khác, chẳng hạn như rủi ro về giá cổ phần. Công cụ tài chính bị ảnh hưởng bởi rủi ro thị trường bao gồm các khoản tiền gửi.</t>
  </si>
  <si>
    <t xml:space="preserve">Rủi ro lãi suất là rủi ro mà giá trị hợp lý hoặc các luồng tiền trong tương lai của một công cụ tài chính sẽ biến động theo những thay đổi của lãi suất thị trường. Rủi ro thị trường </t>
  </si>
  <si>
    <t xml:space="preserve">do thay đổi lãi suất của Công ty chủ yếu liên quan đến các khoản tương đương tiền và các khoản tiền gửi ngắn hạn của Công ty. Đây là các khoản đầu tư ngắn hạn và không được </t>
  </si>
  <si>
    <t xml:space="preserve">Công ty nắm giữ nhằm mục đích thu lợi từ sự tăng lên trong giá trị. </t>
  </si>
  <si>
    <t xml:space="preserve">Rủi ro tỷ giá ngoại tệ là rủi ro liên quan đến lỗ phát sinh từ biến động của tỷ giá trao đổi ngoại tệ. Biến động tỷ giá trao đổi giữa đồng Việt Nam và các ngoại tệ mà Công ty có sử </t>
  </si>
  <si>
    <t xml:space="preserve">dụng có thể ảnh hưởng đến trạng thái tài chính và kết quả hoạt động của Công ty. Rủi ro tỷ giá ngoại tệ đối với Công ty chủ yếu đến từ tỷ giá trao đổi giữa đô la Mỹ và đồng Việt Nam. </t>
  </si>
  <si>
    <t xml:space="preserve">Công ty hạn chế rủi ro này bằng cách giảm thiểu trạng thái ngoại tệ ròng.    </t>
  </si>
  <si>
    <t xml:space="preserve">Rủi ro tín dụng là rủi ro mà một bên tham gia trong một công cụ tài chính hoặc hợp đồng khách hàng không thực hiện các nghĩa vụ của mình, dẫn đến tổn thất về tài chính. Công </t>
  </si>
  <si>
    <t>ty có rủi ro tín dụng từ hoạt động tài chính của mình, bao gồm tiền gửi ngân hàng.</t>
  </si>
  <si>
    <t xml:space="preserve">Công ty chủ yếu duy trì số dư tiền gửi tại các ngân hàng được nhiều người biết đến ở Việt Nam. Rủi ro tín dụng đối với số dư tiền gửi tại các ngân hàng được quản lý bởi bộ phận </t>
  </si>
  <si>
    <t>ngân quỹ của Công ty theo chính sách của Công ty. Công ty nhận thấy mức độ tập trung rủi ro tín dụng đối với tiền gửi ngân hàng là thấp.</t>
  </si>
  <si>
    <t xml:space="preserve">Rủi ro thanh khoản là rủi ro Công ty gặp khó khăn khi thực hiện các nghĩa vụ tài chính do thiếu vốn. Rủi ro thanh khoản của Công ty chủ yếu phát sinh từ việc các tài sản tài chính </t>
  </si>
  <si>
    <t>và nợ phải trả tài chính có các thời điểm đáo hạn lệch nhau.</t>
  </si>
  <si>
    <t xml:space="preserve">Công ty giám sát rủi ro thanh khoản thông qua việc duy trì một lượng tiền mặt và các khoản tương đương tiền ở mức mà Tổng Giám đốc cho là đủ để đáp ứng cho các hoạt động </t>
  </si>
  <si>
    <t xml:space="preserve">của Công ty và để giảm thiểu ảnh hưởng của những biến động về luồng tiền. </t>
  </si>
  <si>
    <t xml:space="preserve">Từ 3 đến 12 tháng  </t>
  </si>
  <si>
    <t xml:space="preserve">   VND</t>
  </si>
  <si>
    <t xml:space="preserve">Từ 1 đến 5 năm </t>
  </si>
  <si>
    <t>Trên 5 năm</t>
  </si>
  <si>
    <t xml:space="preserve">Tổng cộng     </t>
  </si>
  <si>
    <t xml:space="preserve">    VND</t>
  </si>
  <si>
    <t>Dưới 3 tháng</t>
  </si>
  <si>
    <t xml:space="preserve">          VND</t>
  </si>
  <si>
    <t xml:space="preserve">            VND</t>
  </si>
  <si>
    <t xml:space="preserve">             VND</t>
  </si>
  <si>
    <t xml:space="preserve">              VND</t>
  </si>
  <si>
    <t xml:space="preserve">Theo đó, báo cáo tài chính được trình bày kèm theo và việc sử dụng các báo cáo này không dành cho các đối tượng không được cung cấp các thông tin về các thủ tục, nguyên tắc </t>
  </si>
  <si>
    <t xml:space="preserve">và thông lệ kế toán tại Việt Nam và hơn nữa các báo cáo này không được chủ định trình bày tình hình tài chính, kết quả hoạt động kinh doanh và lưu chuyển tiền tệ theo các </t>
  </si>
  <si>
    <t>nguyên tắc và thông lệ kế toán được chấp nhận rộng rãi ở các nước và lãnh thổ khác ngoài Việt Nam.</t>
  </si>
  <si>
    <t xml:space="preserve">Tại ngày kết thúc kỳ kế toán, các khoản mục tiền tệ có gốc ngoại tệ được đánh giá lại theo tỷ giá chuyển khoản của ngân hàng thương mại nơi Công ty thường xuyên có giao dịch. </t>
  </si>
  <si>
    <t xml:space="preserve">Thuế thu nhập hoãn lại được xác định cho các khoản chênh lệch tạm thời tại ngày kết thúc kỳ kế toán giữa cơ sở tính thuế thu nhập của các tài sản và nợ phải trả và giá trị </t>
  </si>
  <si>
    <t xml:space="preserve">được thanh toán, dựa trên các mức thuế suất và luật thuế có hiệu lực vào ngày kết thúc kỳ kế toán </t>
  </si>
  <si>
    <r>
      <t>-</t>
    </r>
    <r>
      <rPr>
        <sz val="7"/>
        <color rgb="FF000000"/>
        <rFont val="Times New Roman"/>
        <family val="1"/>
      </rPr>
      <t xml:space="preserve">   </t>
    </r>
    <r>
      <rPr>
        <i/>
        <sz val="10"/>
        <color rgb="FF000000"/>
        <rFont val="Arial"/>
        <family val="2"/>
      </rPr>
      <t xml:space="preserve">Ngân hàng DBS Bank Ltd - CN TP.HCM </t>
    </r>
  </si>
  <si>
    <r>
      <t>-</t>
    </r>
    <r>
      <rPr>
        <sz val="7"/>
        <color rgb="FF000000"/>
        <rFont val="Times New Roman"/>
        <family val="1"/>
      </rPr>
      <t xml:space="preserve">   </t>
    </r>
    <r>
      <rPr>
        <i/>
        <sz val="10"/>
        <color rgb="FF000000"/>
        <rFont val="Arial"/>
        <family val="2"/>
      </rPr>
      <t>Ngân hàng The Bank of Tokyo - Mitsubishi UFJ., Ltd, chi nhánh Thành phố Hồ Chí Minh</t>
    </r>
  </si>
  <si>
    <r>
      <t>-</t>
    </r>
    <r>
      <rPr>
        <sz val="7"/>
        <color rgb="FF000000"/>
        <rFont val="Times New Roman"/>
        <family val="1"/>
      </rPr>
      <t xml:space="preserve">    </t>
    </r>
    <r>
      <rPr>
        <sz val="10"/>
        <color rgb="FF000000"/>
        <rFont val="Arial"/>
        <family val="2"/>
      </rPr>
      <t xml:space="preserve">Ngân hàng The Bank of Tokyo - Mitsubishi UFJ., Ltd, chi nhánh Thành phố Hồ Chí Minh </t>
    </r>
  </si>
  <si>
    <t>được hưởng lãi suất từ 3,2%/năm đến 7,5%/năm.</t>
  </si>
  <si>
    <t>Số cuối quý</t>
  </si>
  <si>
    <r>
      <t>-</t>
    </r>
    <r>
      <rPr>
        <sz val="7"/>
        <color rgb="FF000000"/>
        <rFont val="Times New Roman"/>
        <family val="1"/>
      </rPr>
      <t xml:space="preserve">    </t>
    </r>
    <r>
      <rPr>
        <i/>
        <sz val="10"/>
        <color rgb="FF000000"/>
        <rFont val="Arial"/>
        <family val="2"/>
      </rPr>
      <t xml:space="preserve">Lãi phải thu từ tiền gửi ở Ngân hàng DBS Bank Ltd - CN TP.HCM </t>
    </r>
  </si>
  <si>
    <r>
      <t>-</t>
    </r>
    <r>
      <rPr>
        <sz val="7"/>
        <color rgb="FF000000"/>
        <rFont val="Times New Roman"/>
        <family val="1"/>
      </rPr>
      <t xml:space="preserve">    </t>
    </r>
    <r>
      <rPr>
        <i/>
        <sz val="10"/>
        <color rgb="FF000000"/>
        <rFont val="Arial"/>
        <family val="2"/>
      </rPr>
      <t>Lãi phải thu từ tiền gửi ở Ngân hàng BNP Paribas, chi nhánh Thành phố Hồ Chí Minh</t>
    </r>
  </si>
  <si>
    <t>Số cuối kỳ</t>
  </si>
  <si>
    <t>Số đầu kỳ</t>
  </si>
  <si>
    <t>Tăng trong kỳ</t>
  </si>
  <si>
    <t>Phân bổ trong kỳ</t>
  </si>
  <si>
    <t>Fiscal Year</t>
  </si>
  <si>
    <t>Fiscal Period</t>
  </si>
  <si>
    <t>Company</t>
  </si>
  <si>
    <t>Ledger</t>
  </si>
  <si>
    <t>Primary Ledger</t>
  </si>
  <si>
    <t>Account</t>
  </si>
  <si>
    <t>Sub Account</t>
  </si>
  <si>
    <t>Accounting Unit</t>
  </si>
  <si>
    <t>Cost Centre</t>
  </si>
  <si>
    <t>Currency Code</t>
  </si>
  <si>
    <t>Trans Amount</t>
  </si>
  <si>
    <t>Func Curr Amount</t>
  </si>
  <si>
    <t>CAD Equiv Amount</t>
  </si>
  <si>
    <t>USD Equiv Amount</t>
  </si>
  <si>
    <t>HKD Equiv Amount</t>
  </si>
  <si>
    <t>Alt Amount 1</t>
  </si>
  <si>
    <t>Units</t>
  </si>
  <si>
    <t>Description</t>
  </si>
  <si>
    <t>Reference</t>
  </si>
  <si>
    <t>System Code</t>
  </si>
  <si>
    <t>Event</t>
  </si>
  <si>
    <t>JE Type</t>
  </si>
  <si>
    <t>Journal Number</t>
  </si>
  <si>
    <t>Auto Rev</t>
  </si>
  <si>
    <t>Posting Date</t>
  </si>
  <si>
    <t>Transact Date</t>
  </si>
  <si>
    <t>Update Date</t>
  </si>
  <si>
    <t>IN Operator</t>
  </si>
  <si>
    <t>RL Operator</t>
  </si>
  <si>
    <t>Alternate WK</t>
  </si>
  <si>
    <t>Residence</t>
  </si>
  <si>
    <t>Original Territory</t>
  </si>
  <si>
    <t>Contract Number</t>
  </si>
  <si>
    <t>Agent</t>
  </si>
  <si>
    <t>Media</t>
  </si>
  <si>
    <t>Misc Code 1</t>
  </si>
  <si>
    <t>Report</t>
  </si>
  <si>
    <t>Cheque</t>
  </si>
  <si>
    <t>Certificate</t>
  </si>
  <si>
    <t>Misc Code 2</t>
  </si>
  <si>
    <t>Alternate Date</t>
  </si>
  <si>
    <t>Distribution Channel</t>
  </si>
  <si>
    <t>Branch Type</t>
  </si>
  <si>
    <t>Bank ID</t>
  </si>
  <si>
    <t>Alt Project Code</t>
  </si>
  <si>
    <t>Admin Account</t>
  </si>
  <si>
    <t>Tax ID</t>
  </si>
  <si>
    <t>Agent Rank</t>
  </si>
  <si>
    <t>Coverage</t>
  </si>
  <si>
    <t>Old Entity</t>
  </si>
  <si>
    <t>Old Account</t>
  </si>
  <si>
    <t>Account Desc</t>
  </si>
  <si>
    <t>Division</t>
  </si>
  <si>
    <t>Product</t>
  </si>
  <si>
    <t>Sub BU1</t>
  </si>
  <si>
    <t>Sub BU2</t>
  </si>
  <si>
    <t>Line of Business</t>
  </si>
  <si>
    <t>ALTDIV</t>
  </si>
  <si>
    <t>Business Unit</t>
  </si>
  <si>
    <t>Territory</t>
  </si>
  <si>
    <t>Base BU Lev1 / Division</t>
  </si>
  <si>
    <t>Base BU Lev2 / Mgmt View (MIS)</t>
  </si>
  <si>
    <t>Base BU Lev3 / Summary BU</t>
  </si>
  <si>
    <t>Base BU Lev4 / BU</t>
  </si>
  <si>
    <t>Base BU Lev5 / Sub BU</t>
  </si>
  <si>
    <t>RPTTERR</t>
  </si>
  <si>
    <t>Project</t>
  </si>
  <si>
    <t>0263</t>
  </si>
  <si>
    <t>CORE</t>
  </si>
  <si>
    <t>904102</t>
  </si>
  <si>
    <t>00000</t>
  </si>
  <si>
    <t>A55001278</t>
  </si>
  <si>
    <t>PAYMENT FOR SOCIAL/UNEMPLOYEED INSURANCE NOV 2018</t>
  </si>
  <si>
    <t>HLYNA-DUNG LE TK</t>
  </si>
  <si>
    <t>JT</t>
  </si>
  <si>
    <t>A1</t>
  </si>
  <si>
    <t>0</t>
  </si>
  <si>
    <t>Hlyna_Rah_Lan</t>
  </si>
  <si>
    <t>dung_le_tk</t>
  </si>
  <si>
    <t>08914</t>
  </si>
  <si>
    <t>CP</t>
  </si>
  <si>
    <t>PEX190106</t>
  </si>
  <si>
    <t>01152019</t>
  </si>
  <si>
    <t>PAYROLL TAXES</t>
  </si>
  <si>
    <t>ASIA</t>
  </si>
  <si>
    <t>VIETNAM PRODUCT</t>
  </si>
  <si>
    <t>ASEAN</t>
  </si>
  <si>
    <t>VIETNAM</t>
  </si>
  <si>
    <t>01</t>
  </si>
  <si>
    <t>AJ ASIA OTHERS</t>
  </si>
  <si>
    <t>78</t>
  </si>
  <si>
    <t>GLOBAL WAM</t>
  </si>
  <si>
    <t>ASIA WAM</t>
  </si>
  <si>
    <t>VIETNAM WAM</t>
  </si>
  <si>
    <t>VIETNAM MUTUAL FUNDS</t>
  </si>
  <si>
    <t>NA</t>
  </si>
  <si>
    <t>VN</t>
  </si>
  <si>
    <t>PAYMENT FOR MEDICAL INSURANCE NOV 2018</t>
  </si>
  <si>
    <t>NATIONAL TAX PAY_CASUAL LABOR DEC 2018</t>
  </si>
  <si>
    <t>PEX190126</t>
  </si>
  <si>
    <t>01182019</t>
  </si>
  <si>
    <t>TAX WITHHOLDING_ SALES BONUS_AGENTS</t>
  </si>
  <si>
    <t>TAX WITHHOLDING_ TRAILER FEE</t>
  </si>
  <si>
    <t>WH NATIONAL TAX PAYMENT_PERMANENT DEC 2018</t>
  </si>
  <si>
    <t>TAX ON REDEMPTION_MAFBAL_NOV 2018</t>
  </si>
  <si>
    <t>TAX ON REDEMPTION_MAFEQI_NOV 2018</t>
  </si>
  <si>
    <t>SOCIAL INSURANCE PAYABLE JAN 2019</t>
  </si>
  <si>
    <t>PEX190127</t>
  </si>
  <si>
    <t>01282019</t>
  </si>
  <si>
    <t>HEALTH INSURANCE PAYABLE JAN 2019</t>
  </si>
  <si>
    <t>TAX ON REDEMPTION_MAFBAL _ DEC 2018</t>
  </si>
  <si>
    <t>CR</t>
  </si>
  <si>
    <t>RMIS190105</t>
  </si>
  <si>
    <t>TAX ON REDEMPTION_MAFEQI _ DEC 2018</t>
  </si>
  <si>
    <t>RMIS190106</t>
  </si>
  <si>
    <t>PIT_MAFEQI REP MEMBERS FOR BOR MEETING Q4 2018</t>
  </si>
  <si>
    <t>RMIS190108</t>
  </si>
  <si>
    <t>01252019</t>
  </si>
  <si>
    <t>PIT_MAFBAL REP MEMBERS FOR BOR MEETING Q4 2018</t>
  </si>
  <si>
    <t>RMIS190109</t>
  </si>
  <si>
    <t>PAYMENT FOR 13TH MONTH SALARY 2018</t>
  </si>
  <si>
    <t>PAYRL</t>
  </si>
  <si>
    <t>PEX190101</t>
  </si>
  <si>
    <t>01032019</t>
  </si>
  <si>
    <t>WITHHOLDING NATIONAL TAX PAYMENT JAN 2019</t>
  </si>
  <si>
    <t>PEX190116</t>
  </si>
  <si>
    <t>01172019</t>
  </si>
  <si>
    <t>NATIONAL TAX PAY_CASUAL LABOR_JAN 2019</t>
  </si>
  <si>
    <t>PEX190134</t>
  </si>
  <si>
    <t>TAX WITHHOLDING_TRAILER &amp; REFERAL FEE PAYMENT</t>
  </si>
  <si>
    <t>REVEN</t>
  </si>
  <si>
    <t>PEX190135</t>
  </si>
  <si>
    <t>IFRS CURRENCY</t>
  </si>
  <si>
    <t>Journal created by translation</t>
  </si>
  <si>
    <t>GL</t>
  </si>
  <si>
    <t>CT</t>
  </si>
  <si>
    <t>sirjohn</t>
  </si>
  <si>
    <t>VN GAAP CURRENCY</t>
  </si>
  <si>
    <t>905610</t>
  </si>
  <si>
    <t>WHT PORTIA CHARGES_JAN 2019</t>
  </si>
  <si>
    <t>INTER</t>
  </si>
  <si>
    <t>JV1901015</t>
  </si>
  <si>
    <t>01302019</t>
  </si>
  <si>
    <t>WITHHOLDING TAX</t>
  </si>
  <si>
    <t>TAX ON REDEMPTION_MAFEQI _ JAN 2019</t>
  </si>
  <si>
    <t>RMIS190205</t>
  </si>
  <si>
    <t>02182019</t>
  </si>
  <si>
    <t>TAX ON REDEMPTION_MAFBAL _ JAN 2019</t>
  </si>
  <si>
    <t>RMIS190206</t>
  </si>
  <si>
    <t>WITHHOLDING NATIONAL TAX PAYMENT FEB 2019</t>
  </si>
  <si>
    <t>PEX190213</t>
  </si>
  <si>
    <t>02202019</t>
  </si>
  <si>
    <t>SOCIAL INSURANCE PAYABLE FEB 2019</t>
  </si>
  <si>
    <t>HEALTH INSURANCE PAYABLE FEB 20199</t>
  </si>
  <si>
    <t>NATIONAL TAX PAY_CASUAL LABOR_FEB 2019</t>
  </si>
  <si>
    <t>PEX190239</t>
  </si>
  <si>
    <t>02272019</t>
  </si>
  <si>
    <t>PEX190212</t>
  </si>
  <si>
    <t>02192019</t>
  </si>
  <si>
    <t>PEX190232</t>
  </si>
  <si>
    <t>02282019</t>
  </si>
  <si>
    <t>HEALTH INSURANCE PAYABLE FEB 2019</t>
  </si>
  <si>
    <t>PIT ON VIP BONUS 2018</t>
  </si>
  <si>
    <t>BONUS</t>
  </si>
  <si>
    <t>PEX190240</t>
  </si>
  <si>
    <t>PIT ON AIP BONUS 2018</t>
  </si>
  <si>
    <t>PEX190216</t>
  </si>
  <si>
    <t>WHT-ACCA SUBSCRIPTION FEE 2019_DUNG</t>
  </si>
  <si>
    <t>ADJ</t>
  </si>
  <si>
    <t>JV1902010</t>
  </si>
  <si>
    <t>02212019</t>
  </si>
  <si>
    <t>WHT ON BACKGROUND CHECK FEE - NOV, DEC 2018, JAN 2019</t>
  </si>
  <si>
    <t>PEX190210</t>
  </si>
  <si>
    <t>WHT ON BLOOMBERG FEE FROM FEB - MAY 2019</t>
  </si>
  <si>
    <t>PEX190211</t>
  </si>
  <si>
    <t>WHT PORTIA CHARGES_FEB 2019</t>
  </si>
  <si>
    <t>JV1902016</t>
  </si>
  <si>
    <t>WHT_ MARKET DATA PRODUCT ALLOCATIONS_JAN 2019</t>
  </si>
  <si>
    <t>WHT_ MARKET DATA PRODUCT ALLOCATIONS_FEB 2019</t>
  </si>
  <si>
    <t>JV1902025</t>
  </si>
  <si>
    <t>WITHHOLDING NATIONAL TAX PAYMENT MAR 2019</t>
  </si>
  <si>
    <t>PEX190315</t>
  </si>
  <si>
    <t>03202019</t>
  </si>
  <si>
    <t>SOCIAL INSURANCE PAYABLE MAR 2019</t>
  </si>
  <si>
    <t>HEALTH INSURANCE PAYABLE MAR 2019</t>
  </si>
  <si>
    <t>NATIONAL TAX PAY_CASUAL LABOR_MAR 2019</t>
  </si>
  <si>
    <t>PEX190336</t>
  </si>
  <si>
    <t>03292019</t>
  </si>
  <si>
    <t>TAX ON REDEMPTION_MAFBAL _ FEB 2019</t>
  </si>
  <si>
    <t>RMIS190303</t>
  </si>
  <si>
    <t>03152019</t>
  </si>
  <si>
    <t>TAX ON REDEMPTION_MAFEQI _ FEB 2019</t>
  </si>
  <si>
    <t>RMIS190304</t>
  </si>
  <si>
    <t>PEX190311</t>
  </si>
  <si>
    <t>03192019</t>
  </si>
  <si>
    <t>kwanlen</t>
  </si>
  <si>
    <t>WHT_PORTIA _OPERATIONS ALLOCATION CHARGES 2016-2018_MLI</t>
  </si>
  <si>
    <t>PEX190317</t>
  </si>
  <si>
    <t>03282019</t>
  </si>
  <si>
    <t>WHT_PORTIA _OPERATIONS ALLOCATION CHARGES 2017-2018_JHUSA</t>
  </si>
  <si>
    <t>PEX190318</t>
  </si>
  <si>
    <t>03272019</t>
  </si>
  <si>
    <t>WHT_PORTIA_BACK OFFICE &amp; IT ALLOCATION 2016-2018_MLI</t>
  </si>
  <si>
    <t>PEX190319</t>
  </si>
  <si>
    <t>WHT_PORTIA_BACK OFFICE &amp; IT ALLOCATION 2016-2018_JHUSA</t>
  </si>
  <si>
    <t>PEX190320</t>
  </si>
  <si>
    <t>WHT PORTIA CHARGES_MAR 2019</t>
  </si>
  <si>
    <t>JV1903015</t>
  </si>
  <si>
    <t>REVERSAL OF WHT PORTIA CHARGES 2016-2018</t>
  </si>
  <si>
    <t>JV1903017</t>
  </si>
  <si>
    <t>WHT_ MARKET DATA PRODUCT ALLOCATIONS_MAR 2019</t>
  </si>
  <si>
    <t>JV1903025</t>
  </si>
  <si>
    <t>debit</t>
  </si>
  <si>
    <t>Credit</t>
  </si>
  <si>
    <t>D</t>
  </si>
  <si>
    <t>C</t>
  </si>
  <si>
    <t>Chi phí phúc lợi nhân viên</t>
  </si>
  <si>
    <t>Distributor</t>
  </si>
  <si>
    <t>Accounting Units</t>
  </si>
  <si>
    <t>Rptdiv</t>
  </si>
  <si>
    <t>System</t>
  </si>
  <si>
    <t>Currency</t>
  </si>
  <si>
    <t>Actuals</t>
  </si>
  <si>
    <t>CORE (IFRS Reporting)</t>
  </si>
  <si>
    <t>FC-VND</t>
  </si>
  <si>
    <t>0263MVFM</t>
  </si>
  <si>
    <t>2019</t>
  </si>
  <si>
    <t>GA</t>
  </si>
  <si>
    <t>COGS</t>
  </si>
  <si>
    <t>07268 DISTRIBUTION - WHOLESALE (AltCC)</t>
  </si>
  <si>
    <t>07140 INV MGMT. - EQUITY (LOCAL) (AltCC)</t>
  </si>
  <si>
    <t>07266 INV MGMT. - FIXED INCOME (LOCAL) (AltCC)</t>
  </si>
  <si>
    <t>07138 FINANCE (AltCC)</t>
  </si>
  <si>
    <t>07143 HUMAN RESOURCES (AltCC)</t>
  </si>
  <si>
    <t>07960 LEGAL (AltCC)</t>
  </si>
  <si>
    <t>07269 VIETNAM OPERATIONS (AltCC)</t>
  </si>
  <si>
    <t>08424 IS - LOCAL (AltCC)</t>
  </si>
  <si>
    <t>08914 COMMON COSTS (ASIA DIV) (AltCC)</t>
  </si>
  <si>
    <t>00650 GF ADJUSTMENTS (AltCC)</t>
  </si>
  <si>
    <t>08480 80123 LEADERSHIP&amp;LEARNING - VN (AltCC)</t>
  </si>
  <si>
    <t>Missing Alt Cost Center</t>
  </si>
  <si>
    <t>Alt Cost Center</t>
  </si>
  <si>
    <t>200023-BANK INT-OTHER INV INC</t>
  </si>
  <si>
    <t>200600-INTEREST INCOME-SHORT TERM</t>
  </si>
  <si>
    <t>200601-INTEREST INCOME-CASH EQUIV-MM</t>
  </si>
  <si>
    <t>337012-SEG FUND FEES</t>
  </si>
  <si>
    <t>337013-MUTUAL FUND FEES</t>
  </si>
  <si>
    <t>337015-MGT FEE - GENERAL FUND ASSETS</t>
  </si>
  <si>
    <t>338164-OTHER LIFECO ASSETS</t>
  </si>
  <si>
    <t>310101-FRONT END LOAD UPFRONT REVENUE</t>
  </si>
  <si>
    <t>350172-SURRENDER CHARGES</t>
  </si>
  <si>
    <t>223957-CTA - BS VS IS RATES DIFFERENCE</t>
  </si>
  <si>
    <t>223965-CTA - INTERZONE BALANCING</t>
  </si>
  <si>
    <t>530000-SINGLE COMMISSION</t>
  </si>
  <si>
    <t>Other expenses</t>
  </si>
  <si>
    <t>536025-BROKER FEES AND COMMISSIONS</t>
  </si>
  <si>
    <t>536026-COMM EXP - AGENCY BONUS</t>
  </si>
  <si>
    <t>780711-MISC CHARGES - SECURITIES</t>
  </si>
  <si>
    <t>550250-TEMPORARY HELP/CONTRACTORS FEES</t>
  </si>
  <si>
    <t>Labour costs</t>
  </si>
  <si>
    <t>551000-PERMANENT SALARIES (ON PAYROLL)</t>
  </si>
  <si>
    <t>551200-PERMANENT AND CONTRACT OVERTIME</t>
  </si>
  <si>
    <t>551060-STAFF ANNUAL BONUS</t>
  </si>
  <si>
    <t>551620-EXECUTIVE BONUS</t>
  </si>
  <si>
    <t>551630-PERFORMANCE BONUS</t>
  </si>
  <si>
    <t>551640-VIP BONUS</t>
  </si>
  <si>
    <t>589540-RETIRING ALLOWANCE</t>
  </si>
  <si>
    <t>589610-MISCELLANEOUS BENEFITS</t>
  </si>
  <si>
    <t>589878-EMPLYEE COMP-DEF COMP RABBI TRUST</t>
  </si>
  <si>
    <t>589879-EMPLYEE COMP-OTHER PAYROLL TAXES</t>
  </si>
  <si>
    <t>589881-EMPLYEE COMP-NON QUALIFIED PENSIONS</t>
  </si>
  <si>
    <t>589882-EMPLYEE COMP-BUSINESS UNIT RSU'S</t>
  </si>
  <si>
    <t>589884-WHOLESALER FIXED COMPENSATION SALARY REL BENEFITS</t>
  </si>
  <si>
    <t>589876-RESTRICTED SHARE UNIT EXPENSE</t>
  </si>
  <si>
    <t>552830-EMPLOYEE MEDICALS</t>
  </si>
  <si>
    <t>552851-RECRUITING SERVICES/SEARCH FIRM FEES</t>
  </si>
  <si>
    <t>Expenses for external services</t>
  </si>
  <si>
    <t>568721-DEPRECIATION-FURN/EQUIP</t>
  </si>
  <si>
    <t>568722-DEPRECIATION-LEASEHOLD IMPROVMENT</t>
  </si>
  <si>
    <t>562000-RENT EXPENSE -CRE</t>
  </si>
  <si>
    <t>Rental fees</t>
  </si>
  <si>
    <t>567000-POSTAGE - DIRECT EXPENSES</t>
  </si>
  <si>
    <t>583020-PRINTING (LOCAL - CDN DIV)</t>
  </si>
  <si>
    <t>583402-PRINTING STATIONERY (BUSINESS CARDS/ENVELOPES)</t>
  </si>
  <si>
    <t>584200-OFFICE SUPPLIES</t>
  </si>
  <si>
    <t>568010-TELECOM - LOCAL ACCESS</t>
  </si>
  <si>
    <t>568020-TELECOM LONG DISTANCE</t>
  </si>
  <si>
    <t>568055-CELLULAR PHONES</t>
  </si>
  <si>
    <t>564000-EXCHANGE AND BANK CHARGES</t>
  </si>
  <si>
    <t>560063-TRAVEL/RELATED EXPS-AUTO TRANS</t>
  </si>
  <si>
    <t>560064-TRAVEL/RELATED EXPS-DOMESTIC FLIGHTS</t>
  </si>
  <si>
    <t>560121-TRAVEL/RELATED EXPS-ACCOMMODATION</t>
  </si>
  <si>
    <t>560122-TRAVEL/RELATED EXPS-MEALS</t>
  </si>
  <si>
    <t>560125-TRAVEL/RELATED EXPS-AIRFARE</t>
  </si>
  <si>
    <t>580032-PRODUCTION (CREATIVE) -PRINT</t>
  </si>
  <si>
    <t>Sales/Marketing expenses</t>
  </si>
  <si>
    <t>580033-PRODUCTION (CREATIVE) -PR</t>
  </si>
  <si>
    <t>580034-PRODUCTION (CREATIVE) -RADIO</t>
  </si>
  <si>
    <t>580035-PRODUCTION (CREATIVE) -OUT OF HOME</t>
  </si>
  <si>
    <t>580040-CREATIVE AGENCY</t>
  </si>
  <si>
    <t>563219-MEETINGS &amp; EVENTS-FOOD &amp; BEVERAGE</t>
  </si>
  <si>
    <t>590000-PROFESSIONAL MEMBERSHIP FEES</t>
  </si>
  <si>
    <t>590010-SUBSCRIPTIONS, PERIODICALS &amp; NON PROFESSIONAL MEMBERSHIPS</t>
  </si>
  <si>
    <t>569500-REGISTRATION FEES - BRANCHES</t>
  </si>
  <si>
    <t>569900-BOOKS AND PERIODICALS</t>
  </si>
  <si>
    <t>582000-AUDITS</t>
  </si>
  <si>
    <t>594000-INSURANCE EXCEPT ON REAL ESTATE</t>
  </si>
  <si>
    <t>Insurance expenses</t>
  </si>
  <si>
    <t>594014-MISC FEES &amp; ADMIN</t>
  </si>
  <si>
    <t>594140-MARKET DATA PRODUCTS &amp; SERVICES</t>
  </si>
  <si>
    <t>594551-GIFT ITEMS</t>
  </si>
  <si>
    <t>561120-H/W MAINTENANCE</t>
  </si>
  <si>
    <t>561150-S/W MTCE FOR APPLICATION SYSTEMS &amp; MIDDLEWARE</t>
  </si>
  <si>
    <t>Software usage and maintenance charged</t>
  </si>
  <si>
    <t>561141-OUTSOURCES SERVICES - OTHER</t>
  </si>
  <si>
    <t>568790-AMORTIZATION - I&amp;O</t>
  </si>
  <si>
    <t xml:space="preserve">Depreciation </t>
  </si>
  <si>
    <t>545099-SUNDRY TAXES</t>
  </si>
  <si>
    <t>598066-GEN OPR EXP-MISCELLANEOUS EXPENSES</t>
  </si>
  <si>
    <t>598800-MANULIFE MGT FEES</t>
  </si>
  <si>
    <t>599263-FINANCE</t>
  </si>
  <si>
    <t>599264-HUMAN RESOURCES</t>
  </si>
  <si>
    <t>599267-IS</t>
  </si>
  <si>
    <t>599268-LEGAL, COMPLIANCE &amp; AUDIT</t>
  </si>
  <si>
    <t>599271-OPERATIONS</t>
  </si>
  <si>
    <t>706000-DEFERRED TAX EXP - CURRENT YR</t>
  </si>
  <si>
    <t>704600-INCOME TAX PROVISION CURR YR</t>
  </si>
  <si>
    <t>IFRS Income Statement</t>
  </si>
  <si>
    <t>Differene between IFRS reporting's FX rate and LGAAP's rate</t>
  </si>
  <si>
    <t xml:space="preserve">Thuế TNDN theo thuế suất 20% (2018: 20%) </t>
  </si>
  <si>
    <t xml:space="preserve">Thuế TNDN phải trả được xác định dựa trên thu nhập chịu thuế của kỳ kế toán. Thu nhập chịu thuế của Công ty khác với thu nhập được báo cáo trong báo cáo kết quả hoạt động </t>
  </si>
  <si>
    <t>gồm các khoản mục không phải chịu thuế hay không được khấu trừ cho mục đích tính thuế. Thuế TNDN hiện hành phải trả của Công ty được tính theo thuế suất đã ban hành đến ngày kết thúc kỳ kế toán.</t>
  </si>
  <si>
    <t>kế toán, Công ty đã chuyển hết các khoản lỗ lũy kế để bù trừ với lợi nhuận phát sinh trong kỳ.</t>
  </si>
  <si>
    <t>Những giao dịch trọng yếu của Công ty với các bên liên quan trong kỳ bao gồm:</t>
  </si>
  <si>
    <t>Vào ngày kết thúc kỳ kế toán, các khoản phải thu và phải trả với các bên liên quan như sau:</t>
  </si>
  <si>
    <t>Ngày 31 tháng 12 năm 2018</t>
  </si>
  <si>
    <t>Công ty hiện đang thuê văn phòng theo hợp đồng thuê hoạt động. Vào ngày kết thúc kỳ kế toán, các khoản tiền thuê phải trả trong tương lai theo hợp đồng thuê hoạt động được trình bày như sau:</t>
  </si>
  <si>
    <t xml:space="preserve">Số cuối kỳ </t>
  </si>
  <si>
    <t>CÁC SỰ KIỆN PHÁT SINH SAU NGÀY KẾT THÚC KỲ KẾ TOÁN</t>
  </si>
  <si>
    <t>Không có các sự kiện nào phát sinh sau ngày kết thúc kỳ kế toán yêu cầu phải được điều chỉnh hay trình bày trong báo cáo tài chính của Công ty.</t>
  </si>
  <si>
    <t>Số cuối kỳ VND</t>
  </si>
  <si>
    <t>đang thi hành án hoặc đã chết. Chi phí dự phòng phát sinh được hạch toán vào “Chi phí quản lý doanh nghiệp” trong kỳ.</t>
  </si>
  <si>
    <t>Trong kỳ</t>
  </si>
  <si>
    <t>Tất cả các khoản chênh lệch tỷ giá thực tế phát sinh trong kỳ và chênh lệch do đánh giá lại số dư tiền tệ có gốc ngoại tệ cuối kỳ được hạch toán vào báo cáo kết quả hoạt động kinh doanh.</t>
  </si>
  <si>
    <t xml:space="preserve">Tài sản thuế thu nhập và thuế thu nhập phải nộp cho kỳ hiện hành và các kỳ trước được xác định bằng số tiền dự kiến phải nộp cho (hoặc được thu hồi từ) cơ quan thuế, </t>
  </si>
  <si>
    <t xml:space="preserve">Tài sản thuế thu nhập hoãn lại cần được ghi nhận cho tất cả các chênh lệch tạm thời được khấu trừ, giá trị được khấu trừ chuyển sang các kỳ sau của các khoản lỗ tính thuế và </t>
  </si>
  <si>
    <t xml:space="preserve">Các khoản đầu tư tài chính ngắn hạn của Công ty bao gồm các khoản tiền gửi ngân hàng có kỳ hạn gốc trên 3 tháng, kỳ hạn còn lại dưới 12 tháng tại ngày kết thúc kỳ kế toán và </t>
  </si>
  <si>
    <t xml:space="preserve">Số đầu kỳ </t>
  </si>
  <si>
    <t>Cho kỳ kế toán</t>
  </si>
  <si>
    <t xml:space="preserve">kinh doanh vì thu nhập chịu thuế không bao gồm các khoản mục thu nhập chịu thuế hay chi phí được khấu trừ cho mục đích tính thuế trong các kỳ trước và cũng không bao </t>
  </si>
  <si>
    <t xml:space="preserve">Công ty đã ghi nhận tài sản thuế thu nhập hoãn lại với các biến động trong kỳ nay và kỳ trước như sau: </t>
  </si>
  <si>
    <t xml:space="preserve">Công ty được phép chuyển các khoản lỗ tính thuế sang các kỳ sau để bù trừ với lợi nhuận thu được trong vòng 5 năm kể từ sau kỳ phát sinh khoản lỗ đó. Đến ngày kết thúc kỳ </t>
  </si>
  <si>
    <t>Tiền gửi của nhà đầu tư quỹ MAFBAL trong kỳ</t>
  </si>
  <si>
    <t>Quý II Năm 2019</t>
  </si>
  <si>
    <r>
      <rPr>
        <b/>
        <sz val="11"/>
        <rFont val="Times New Roman"/>
        <family val="1"/>
      </rPr>
      <t>Công ty Quản lý quỹ</t>
    </r>
    <r>
      <rPr>
        <sz val="11"/>
        <rFont val="Times New Roman"/>
        <family val="1"/>
      </rPr>
      <t>: Công ty TNHH Quản lý Quỹ Manulife Investment (Việt Nam)</t>
    </r>
  </si>
  <si>
    <t xml:space="preserve">Công ty TNHH Quản lý Quỹ Manulife Investment (Việt Nam) là một công ty trách nhiệm hữu hạn một thành viên được thành lập theo Quyết định số 04/UBCK-GPHĐQLQ ngày 14 tháng 6 năm </t>
  </si>
  <si>
    <t xml:space="preserve">Số lượng nhân viên của Công ty tại ngày 30 tháng 06 năm 2019 là 24 người (30 tháng 06 năm 2018: 19 người). </t>
  </si>
  <si>
    <t>Công ty có trụ sở chính tại Tầng 4, Manulife Plaza, 75 Hoàng Văn Thái, Phường Tân Phú, Quận 7, Thành phố Hồ Chí Minh, Việt Nam. Vào thời điểm 30 tháng 06 năm 2019, Công ty có một (1) văn phòng đại diện tại Hà Nội.</t>
  </si>
  <si>
    <t xml:space="preserve">2005 do Ủy ban Chứng khoán Nhà nước cấp và quyết định điều chỉnh mới nhất số 29/GPĐC-UBCK ngày 09 tháng 05 năm 2019 cho việc đổi tên Công ty từ Công ty TNHH Quản Lý Quỹ Manulife Việt Nam thành Công ty </t>
  </si>
  <si>
    <t>TNHH Quản lý Quỹ Manulife Investment (Việt Nam).</t>
  </si>
  <si>
    <t>Tại ngày 30 tháng 06 năm 2019, Công ty đang thực hiện quản lý:</t>
  </si>
  <si>
    <t>Công ty cũng lập báo cáo tài chính giữa niên độ cho kỳ kế toán sáu tháng từ ngày 1 tháng 1 đến ngày 30 tháng 6 theo quy định của Thông tư số 212/2012/TT-BTC do Bộ Tài chính ban hành ngày 5 tháng 12 năm 2012</t>
  </si>
  <si>
    <t>Các chính sách kế toán của Công ty sử dụng để lập báo cáo tài chính giữa niên độ được áp dụng nhất quán với các chính sách đã được sử dụng để lập báo cáo tài chính cho năm tài chính kết thúc ngày 31 tháng 12 năm 2018</t>
  </si>
  <si>
    <t xml:space="preserve"> kết thúc ngày 30 tháng 06 năm 2019</t>
  </si>
  <si>
    <t>TAX ON REDEMPTION_MAFBAL _ MAR 2019</t>
  </si>
  <si>
    <t>RMIS190404</t>
  </si>
  <si>
    <t>04162019</t>
  </si>
  <si>
    <t>ASIA RETAIL</t>
  </si>
  <si>
    <t>TAX ON REDEMPTION_MAFEQI _ MAR 2019</t>
  </si>
  <si>
    <t>RMIS190405</t>
  </si>
  <si>
    <t>WITHHOLDING NATIONAL TAX PAYMENT APR 2019</t>
  </si>
  <si>
    <t>PEX190411</t>
  </si>
  <si>
    <t>04192019</t>
  </si>
  <si>
    <t>PIT REFUND_ PIT FINALISATION 2018</t>
  </si>
  <si>
    <t>SOCIAL INSURANCE PAYABLE APR 2019</t>
  </si>
  <si>
    <t>HEALTH INSURANCE PAYABLE APR 2019</t>
  </si>
  <si>
    <t>PEX190409</t>
  </si>
  <si>
    <t>PEX190402</t>
  </si>
  <si>
    <t>04112019</t>
  </si>
  <si>
    <t>PEX190410</t>
  </si>
  <si>
    <t>04182019</t>
  </si>
  <si>
    <t>PEX190420</t>
  </si>
  <si>
    <t>04242019</t>
  </si>
  <si>
    <t>NATIONAL TAX PAY_CASUAL LABOR_APR 2019</t>
  </si>
  <si>
    <t>PEX190423</t>
  </si>
  <si>
    <t>04262019</t>
  </si>
  <si>
    <t>TAX ON REDEMPTION_MAFBAL _ APR 2019</t>
  </si>
  <si>
    <t>RMIS190505</t>
  </si>
  <si>
    <t>05152019</t>
  </si>
  <si>
    <t>TAX ON REDEMPTION_MAFEQI _ APR 2019</t>
  </si>
  <si>
    <t>RMIS190506</t>
  </si>
  <si>
    <t>WITHHOLDING NATIONAL TAX PAYMENT MAY 2019</t>
  </si>
  <si>
    <t>PEX190517</t>
  </si>
  <si>
    <t>05202019</t>
  </si>
  <si>
    <t>SOCIAL INSURANCE PAYABLE MAY 2019</t>
  </si>
  <si>
    <t>HEALTH INSURANCE PAYABLE MAY 2019</t>
  </si>
  <si>
    <t>NATIONAL TAX PAY_CASUAL LABOR_MAY 2019</t>
  </si>
  <si>
    <t>PEX190542</t>
  </si>
  <si>
    <t>05312019</t>
  </si>
  <si>
    <t>PEX190520</t>
  </si>
  <si>
    <t>PEX190516</t>
  </si>
  <si>
    <t>05172019</t>
  </si>
  <si>
    <t>PEX190533</t>
  </si>
  <si>
    <t>05292019</t>
  </si>
  <si>
    <t>PIT_MAFBAL REP MEMBERS FOR BOR MEETING Q1 2019</t>
  </si>
  <si>
    <t>RMIS190604</t>
  </si>
  <si>
    <t>06112019</t>
  </si>
  <si>
    <t>PIT_MAFEQI REP MEMBERS FOR BOR MEETING Q1 2019</t>
  </si>
  <si>
    <t>RMIS190605</t>
  </si>
  <si>
    <t>TAX ON REDEMPTION_MAFEQI _ MAY 2019</t>
  </si>
  <si>
    <t>RMIS190608</t>
  </si>
  <si>
    <t>06172019</t>
  </si>
  <si>
    <t>TAX ON REDEMPTION_MAFBAL _ MAY 2019</t>
  </si>
  <si>
    <t>RMIS190609</t>
  </si>
  <si>
    <t>WITHHOLDING NATIONAL TAX PAYMENT JUN 2019</t>
  </si>
  <si>
    <t>PEX190615</t>
  </si>
  <si>
    <t>06202019</t>
  </si>
  <si>
    <t>SOCIAL INSURANCE PAYABLE JUN 2019</t>
  </si>
  <si>
    <t>HEALTH INSURANCE PAYABLE JUN 2019</t>
  </si>
  <si>
    <t>PEX190614</t>
  </si>
  <si>
    <t>06192019</t>
  </si>
  <si>
    <t>PEX190633</t>
  </si>
  <si>
    <t>06272019</t>
  </si>
  <si>
    <t>NATIONAL TAX PAY_CASUAL LABOR_JUN 2019</t>
  </si>
  <si>
    <t>PEX190639</t>
  </si>
  <si>
    <t>06282019</t>
  </si>
  <si>
    <t>PEX190625</t>
  </si>
  <si>
    <t>R-WHT-CFA ANNUAL MEMBERSHIP 2018-KC***MEMBERSHIP FEES (PROFE</t>
  </si>
  <si>
    <t>127512</t>
  </si>
  <si>
    <t>11633926</t>
  </si>
  <si>
    <t>04012019</t>
  </si>
  <si>
    <t>WHT PORTIA CHARGES_APR 2019</t>
  </si>
  <si>
    <t>JV1904021</t>
  </si>
  <si>
    <t>04292019</t>
  </si>
  <si>
    <t>WHT_ MARKET DATA PRODUCT ALLOCATIONS_APR 2019</t>
  </si>
  <si>
    <t>JV1904023</t>
  </si>
  <si>
    <t>WHT PORTIA CHARGES_MAY 2019</t>
  </si>
  <si>
    <t>JV1905011</t>
  </si>
  <si>
    <t>WHT_ MARKET DATA PRODUCT ALLOCATIONS_MAY 2019</t>
  </si>
  <si>
    <t>JV1905013</t>
  </si>
  <si>
    <t>WHT ON BLOOMBERG FEE FROM MAY - AUG 2019</t>
  </si>
  <si>
    <t>PEX190528A</t>
  </si>
  <si>
    <t>05282019</t>
  </si>
  <si>
    <t>WHT PORTIA CHARGES_JUN 2019</t>
  </si>
  <si>
    <t>JV1906012</t>
  </si>
  <si>
    <t>WHT_ MARKET DATA PRODUCT ALLOCATIONS_JUN 2019</t>
  </si>
  <si>
    <t>JV1906017</t>
  </si>
  <si>
    <t>Cho kỳ kế toán kết thúc ngày 30 tháng 06 năm 2019</t>
  </si>
  <si>
    <t>Jun YTD</t>
  </si>
  <si>
    <t>200030-BANK INTEREST - U.K. ACCOUNT</t>
  </si>
  <si>
    <t>780700-EXCHANGE &amp; BANK CHARGES</t>
  </si>
  <si>
    <t>561605-FURN/EQUIP/ALT- EXPENSED</t>
  </si>
  <si>
    <t>560120-TRAVEL/RELATED EXPS-TRANSPORTATION</t>
  </si>
  <si>
    <t>559050-CONSULTANTS FEES</t>
  </si>
  <si>
    <t>594010-BUSINESS LICENCES &amp; OTHER FEES</t>
  </si>
  <si>
    <t>594100-SUNDRY CHARGES</t>
  </si>
  <si>
    <t>Check</t>
  </si>
  <si>
    <t>Cho kỳ kế toán kết thúc ngày 30 tháng 06 năm 2018</t>
  </si>
  <si>
    <t xml:space="preserve">Chưa chuyển lỗ tại ngày 30 tháng 06 năm 2019         </t>
  </si>
  <si>
    <t>Đã chuyển lỗ đến ngày 30 tháng 06 năm 2019</t>
  </si>
  <si>
    <t>Sử dụng tài sản thuế TNDN hoãn lại không được ghi nhận</t>
  </si>
  <si>
    <t>Phí dữ liệu thị trường trả hộ cho Công ty</t>
  </si>
  <si>
    <t>Ngày 30 tháng 06 năm 2019</t>
  </si>
  <si>
    <t>Trong kỳ, Công ty với vai trò là Đại lý ký danh đã nhận các khoản tiền gửi của các nhà đầu tư với số tiền là 7.713.271.890 VND với cùng mục đích là mua chứng chỉ quỹ MAFBAL.</t>
  </si>
  <si>
    <t xml:space="preserve">Bà Trần Thị Kim Cương </t>
  </si>
  <si>
    <t>Tổng Giám đốc</t>
  </si>
  <si>
    <t>Ngày 18 tháng 7 năm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</si>
</sst>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_);_(* \(#,##0\);_(* &quot;-&quot;??_);_(@_)"/>
    <numFmt numFmtId="165" formatCode="[$]#,##0.00;\-[$]#,##0.00"/>
    <numFmt numFmtId="166" formatCode="[$$]#,##0.00;\-[$$]#,##0.00"/>
    <numFmt numFmtId="167" formatCode="yyyy/mm/dd"/>
    <numFmt numFmtId="168" formatCode="m/d/yyyy\ h:mm:ss\ AM/PM"/>
    <numFmt numFmtId="169" formatCode="_-* #,##0.00\ _₫_-;\-* #,##0.00\ _₫_-;_-* &quot;-&quot;??\ _₫_-;_-@_-"/>
    <numFmt numFmtId="170" formatCode="_(* #,##0.0_);_(* \(#,##0.0\);_(* &quot;-&quot;?_);_(@_)"/>
    <numFmt numFmtId="171" formatCode="_-* #,##0\ _₫_-;\-* #,##0\ _₫_-;_-* &quot;-&quot;??\ _₫_-;_-@_-"/>
  </numFmts>
  <fonts count="52" x14ac:knownFonts="1">
    <font>
      <sz val="11"/>
      <color theme="1"/>
      <name val="Calibri"/>
      <family val="2"/>
      <scheme val="minor"/>
    </font>
    <font>
      <sz val="11"/>
      <color theme="1"/>
      <name val="Calibri"/>
      <family val="2"/>
      <scheme val="minor"/>
    </font>
    <font>
      <sz val="11"/>
      <name val="Times New Roman"/>
      <family val="1"/>
    </font>
    <font>
      <b/>
      <sz val="11"/>
      <name val="Times New Roman"/>
      <family val="1"/>
    </font>
    <font>
      <i/>
      <sz val="11"/>
      <name val="Times New Roman"/>
      <family val="1"/>
    </font>
    <font>
      <i/>
      <sz val="11"/>
      <color rgb="FF0070C0"/>
      <name val="Times New Roman"/>
      <family val="1"/>
    </font>
    <font>
      <b/>
      <sz val="10"/>
      <color theme="1"/>
      <name val="Arial"/>
      <family val="2"/>
    </font>
    <font>
      <sz val="10"/>
      <color theme="1"/>
      <name val="VNI-Times"/>
    </font>
    <font>
      <sz val="10"/>
      <color theme="1"/>
      <name val="Arial"/>
      <family val="2"/>
    </font>
    <font>
      <b/>
      <i/>
      <sz val="10"/>
      <color theme="1"/>
      <name val="Arial"/>
      <family val="2"/>
    </font>
    <font>
      <sz val="10"/>
      <color theme="1"/>
      <name val="Times New Roman"/>
      <family val="1"/>
    </font>
    <font>
      <sz val="10"/>
      <color theme="1"/>
      <name val="Symbol"/>
      <family val="1"/>
      <charset val="2"/>
    </font>
    <font>
      <sz val="7"/>
      <color theme="1"/>
      <name val="Times New Roman"/>
      <family val="1"/>
    </font>
    <font>
      <b/>
      <i/>
      <sz val="10"/>
      <color rgb="FF000000"/>
      <name val="Arial"/>
      <family val="2"/>
    </font>
    <font>
      <sz val="8"/>
      <color rgb="FF999999"/>
      <name val="Arial"/>
      <family val="2"/>
    </font>
    <font>
      <sz val="7"/>
      <color rgb="FF999999"/>
      <name val="Times New Roman"/>
      <family val="1"/>
    </font>
    <font>
      <i/>
      <sz val="10"/>
      <color theme="1"/>
      <name val="Arial"/>
      <family val="2"/>
    </font>
    <font>
      <sz val="10"/>
      <color rgb="FF000000"/>
      <name val="Arial"/>
      <family val="2"/>
    </font>
    <font>
      <b/>
      <sz val="10"/>
      <color rgb="FF000000"/>
      <name val="Arial"/>
      <family val="2"/>
    </font>
    <font>
      <i/>
      <sz val="10"/>
      <color rgb="FF000000"/>
      <name val="Arial"/>
      <family val="2"/>
    </font>
    <font>
      <sz val="10"/>
      <color rgb="FF808080"/>
      <name val="Wingdings 3"/>
      <family val="1"/>
      <charset val="2"/>
    </font>
    <font>
      <sz val="7"/>
      <color rgb="FF808080"/>
      <name val="Times New Roman"/>
      <family val="1"/>
    </font>
    <font>
      <b/>
      <sz val="8"/>
      <color rgb="FF000000"/>
      <name val="Arial"/>
      <family val="2"/>
    </font>
    <font>
      <sz val="8"/>
      <color rgb="FF000000"/>
      <name val="Arial"/>
      <family val="2"/>
    </font>
    <font>
      <sz val="7"/>
      <color rgb="FF000000"/>
      <name val="Times New Roman"/>
      <family val="1"/>
    </font>
    <font>
      <sz val="10"/>
      <color rgb="FF000000"/>
      <name val="Times New Roman"/>
      <family val="1"/>
    </font>
    <font>
      <sz val="9"/>
      <color theme="1"/>
      <name val="Arial"/>
      <family val="2"/>
    </font>
    <font>
      <sz val="9"/>
      <color rgb="FF000000"/>
      <name val="Arial"/>
      <family val="2"/>
    </font>
    <font>
      <sz val="8"/>
      <color theme="1"/>
      <name val="Arial"/>
      <family val="2"/>
    </font>
    <font>
      <sz val="7"/>
      <color theme="1"/>
      <name val="Arial"/>
      <family val="2"/>
    </font>
    <font>
      <b/>
      <sz val="8"/>
      <color theme="1"/>
      <name val="Arial"/>
      <family val="2"/>
    </font>
    <font>
      <b/>
      <sz val="9"/>
      <color theme="1"/>
      <name val="Arial"/>
      <family val="2"/>
    </font>
    <font>
      <i/>
      <sz val="9"/>
      <color theme="1"/>
      <name val="Arial"/>
      <family val="2"/>
    </font>
    <font>
      <sz val="5"/>
      <color theme="1"/>
      <name val="Arial"/>
      <family val="2"/>
    </font>
    <font>
      <b/>
      <i/>
      <sz val="9"/>
      <color theme="1"/>
      <name val="Arial"/>
      <family val="2"/>
    </font>
    <font>
      <b/>
      <sz val="6"/>
      <color theme="1"/>
      <name val="Arial"/>
      <family val="2"/>
    </font>
    <font>
      <sz val="6"/>
      <color rgb="FF000000"/>
      <name val="Arial"/>
      <family val="2"/>
    </font>
    <font>
      <i/>
      <sz val="6"/>
      <color theme="1"/>
      <name val="Arial"/>
      <family val="2"/>
    </font>
    <font>
      <b/>
      <sz val="10"/>
      <color theme="1"/>
      <name val="Times New Roman"/>
      <family val="1"/>
    </font>
    <font>
      <sz val="1"/>
      <color rgb="FF000000"/>
      <name val="Arial"/>
      <family val="2"/>
    </font>
    <font>
      <sz val="1"/>
      <color theme="1"/>
      <name val="Arial"/>
      <family val="2"/>
    </font>
    <font>
      <b/>
      <i/>
      <sz val="8"/>
      <color rgb="FF000000"/>
      <name val="Arial"/>
      <family val="2"/>
    </font>
    <font>
      <i/>
      <sz val="7"/>
      <color theme="1"/>
      <name val="Arial"/>
      <family val="2"/>
    </font>
    <font>
      <i/>
      <sz val="9.5"/>
      <color rgb="FF000000"/>
      <name val="Arial"/>
      <family val="2"/>
    </font>
    <font>
      <b/>
      <sz val="9.5"/>
      <color rgb="FF000000"/>
      <name val="Arial"/>
      <family val="2"/>
    </font>
    <font>
      <sz val="9.5"/>
      <color rgb="FF000000"/>
      <name val="Arial"/>
      <family val="2"/>
    </font>
    <font>
      <sz val="3"/>
      <color rgb="FF000000"/>
      <name val="Arial"/>
      <family val="2"/>
    </font>
    <font>
      <sz val="8"/>
      <color theme="1"/>
      <name val="Calibri"/>
      <family val="2"/>
    </font>
    <font>
      <sz val="10"/>
      <name val="Tahoma"/>
      <family val="2"/>
    </font>
    <font>
      <sz val="8"/>
      <name val="Tahoma"/>
      <family val="2"/>
    </font>
    <font>
      <b/>
      <sz val="8"/>
      <name val="Tahoma"/>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0F4FA"/>
      </patternFill>
    </fill>
    <fill>
      <patternFill patternType="solid">
        <fgColor rgb="FFFFFFFF"/>
      </patternFill>
    </fill>
    <fill>
      <patternFill patternType="solid">
        <fgColor rgb="FFE6E6E6"/>
      </patternFill>
    </fill>
    <fill>
      <patternFill patternType="solid">
        <fgColor rgb="FFFFFF00"/>
        <bgColor indexed="64"/>
      </patternFill>
    </fill>
  </fills>
  <borders count="12">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FFFFFF"/>
      </left>
      <right style="thin">
        <color rgb="FFFFFFFF"/>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0" fontId="1" fillId="0" borderId="0"/>
    <xf numFmtId="0" fontId="48" fillId="0" borderId="0"/>
    <xf numFmtId="0" fontId="49" fillId="0" borderId="0">
      <alignment vertical="center"/>
    </xf>
    <xf numFmtId="169" fontId="51" fillId="0" borderId="0" applyFont="0" applyFill="0" applyBorder="0" applyAlignment="0" applyProtection="0"/>
    <xf numFmtId="43" fontId="1" fillId="0" borderId="0" applyFont="0" applyFill="0" applyBorder="0" applyAlignment="0" applyProtection="0"/>
  </cellStyleXfs>
  <cellXfs count="253">
    <xf numFmtId="0" fontId="0" fillId="0" borderId="0" xfId="0"/>
    <xf numFmtId="0" fontId="2" fillId="2" borderId="0" xfId="2" applyFont="1" applyFill="1" applyAlignment="1">
      <alignment vertical="center"/>
    </xf>
    <xf numFmtId="0" fontId="6" fillId="0" borderId="0" xfId="0" applyFont="1" applyAlignment="1">
      <alignment horizontal="left" vertical="center" indent="5"/>
    </xf>
    <xf numFmtId="0" fontId="8" fillId="0" borderId="0" xfId="0" applyFont="1" applyAlignment="1">
      <alignment horizontal="justify"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horizontal="justify" vertical="center"/>
    </xf>
    <xf numFmtId="0" fontId="6"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8" fillId="0" borderId="0" xfId="0" applyFont="1" applyAlignment="1">
      <alignment horizontal="left" vertical="center" indent="5"/>
    </xf>
    <xf numFmtId="0" fontId="18" fillId="0" borderId="0" xfId="0" applyFont="1" applyAlignment="1">
      <alignment horizontal="justify" vertical="center"/>
    </xf>
    <xf numFmtId="0" fontId="17" fillId="0" borderId="0" xfId="0" applyFont="1" applyAlignment="1">
      <alignment horizontal="justify" vertical="center"/>
    </xf>
    <xf numFmtId="0" fontId="8"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horizontal="right" vertical="center" wrapText="1"/>
    </xf>
    <xf numFmtId="0" fontId="17" fillId="0" borderId="0" xfId="0" applyFont="1" applyAlignment="1">
      <alignment horizontal="left" vertical="center" wrapText="1"/>
    </xf>
    <xf numFmtId="9" fontId="17" fillId="0" borderId="0" xfId="0" applyNumberFormat="1" applyFont="1" applyAlignment="1">
      <alignment horizontal="right" vertical="center" wrapText="1"/>
    </xf>
    <xf numFmtId="0" fontId="16" fillId="0" borderId="0" xfId="0" applyFont="1" applyAlignment="1">
      <alignment horizontal="justify" vertical="center"/>
    </xf>
    <xf numFmtId="0" fontId="10" fillId="0" borderId="0" xfId="0" applyFont="1"/>
    <xf numFmtId="0" fontId="6" fillId="0" borderId="0" xfId="0" applyFont="1" applyAlignment="1">
      <alignment horizontal="left" vertical="center" indent="8"/>
    </xf>
    <xf numFmtId="0" fontId="16" fillId="0" borderId="0" xfId="0" applyFont="1" applyAlignment="1">
      <alignment horizontal="left" vertical="center" indent="5"/>
    </xf>
    <xf numFmtId="0" fontId="22" fillId="0" borderId="0" xfId="0" applyFont="1" applyAlignment="1">
      <alignment horizontal="justify" vertical="center"/>
    </xf>
    <xf numFmtId="0" fontId="8" fillId="0" borderId="0" xfId="0" applyFont="1" applyAlignment="1">
      <alignment horizontal="right" vertical="center" indent="5"/>
    </xf>
    <xf numFmtId="0" fontId="16" fillId="0" borderId="0" xfId="0" applyFont="1" applyAlignment="1">
      <alignment vertical="center" wrapText="1"/>
    </xf>
    <xf numFmtId="0" fontId="16" fillId="0" borderId="0" xfId="0" applyFont="1" applyAlignment="1">
      <alignment horizontal="right" vertical="center" wrapText="1" indent="1"/>
    </xf>
    <xf numFmtId="0" fontId="17" fillId="0" borderId="0" xfId="0" applyFont="1" applyAlignment="1">
      <alignment vertical="center" wrapText="1"/>
    </xf>
    <xf numFmtId="0" fontId="23" fillId="0" borderId="0" xfId="0" applyFont="1" applyAlignment="1">
      <alignment horizontal="right" vertical="center" wrapText="1"/>
    </xf>
    <xf numFmtId="3" fontId="17" fillId="0" borderId="0" xfId="0" applyNumberFormat="1" applyFont="1" applyAlignment="1">
      <alignment horizontal="right" vertical="center" wrapText="1"/>
    </xf>
    <xf numFmtId="0" fontId="17" fillId="0" borderId="0" xfId="0" applyFont="1" applyAlignment="1">
      <alignment horizontal="left" vertical="center" wrapText="1" indent="3"/>
    </xf>
    <xf numFmtId="3" fontId="16"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16" fillId="0" borderId="0" xfId="0" applyFont="1" applyAlignment="1">
      <alignment horizontal="right" vertical="center" wrapText="1"/>
    </xf>
    <xf numFmtId="0" fontId="1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right" vertical="center" wrapText="1"/>
    </xf>
    <xf numFmtId="0" fontId="23" fillId="0" borderId="0" xfId="0" applyFont="1" applyAlignment="1">
      <alignment vertical="center" wrapText="1"/>
    </xf>
    <xf numFmtId="0" fontId="23" fillId="0" borderId="0" xfId="0" applyFont="1" applyAlignment="1">
      <alignment horizontal="right" vertical="center" wrapText="1" indent="1"/>
    </xf>
    <xf numFmtId="0" fontId="17" fillId="0" borderId="0" xfId="0" applyFont="1" applyAlignment="1">
      <alignment horizontal="justify" vertical="center" wrapText="1"/>
    </xf>
    <xf numFmtId="0" fontId="17" fillId="0" borderId="0" xfId="0" applyFont="1" applyAlignment="1">
      <alignment horizontal="right" vertical="center" wrapText="1"/>
    </xf>
    <xf numFmtId="0" fontId="17" fillId="0" borderId="0" xfId="0" applyFont="1" applyAlignment="1">
      <alignment horizontal="right" vertical="center" wrapText="1" indent="1"/>
    </xf>
    <xf numFmtId="0" fontId="10" fillId="0" borderId="0" xfId="0" applyFont="1" applyAlignment="1">
      <alignment horizontal="left" vertical="center" wrapText="1" indent="2"/>
    </xf>
    <xf numFmtId="0" fontId="17" fillId="0" borderId="0" xfId="0" applyFont="1" applyAlignment="1">
      <alignment horizontal="left" vertical="center" wrapText="1" indent="2"/>
    </xf>
    <xf numFmtId="0" fontId="26" fillId="0" borderId="0" xfId="0" applyFont="1" applyAlignment="1">
      <alignment horizontal="left" vertical="center"/>
    </xf>
    <xf numFmtId="0" fontId="27" fillId="0" borderId="0" xfId="0" applyFont="1" applyAlignment="1">
      <alignment horizontal="justify" vertical="center" wrapText="1"/>
    </xf>
    <xf numFmtId="0" fontId="17" fillId="0" borderId="0" xfId="0" applyFont="1" applyAlignment="1">
      <alignment horizontal="left" vertical="center"/>
    </xf>
    <xf numFmtId="0" fontId="8" fillId="0" borderId="0" xfId="0" applyFont="1" applyAlignment="1">
      <alignment horizontal="right" vertical="center" indent="15"/>
    </xf>
    <xf numFmtId="0" fontId="19" fillId="0" borderId="0" xfId="0" applyFont="1" applyAlignment="1">
      <alignment vertical="center" wrapText="1"/>
    </xf>
    <xf numFmtId="0" fontId="25" fillId="0" borderId="0" xfId="0" applyFont="1" applyAlignment="1">
      <alignment horizontal="left" vertical="center" wrapText="1" indent="1"/>
    </xf>
    <xf numFmtId="0" fontId="18" fillId="0" borderId="0" xfId="0" applyFont="1" applyAlignment="1">
      <alignment horizontal="justify" vertical="center" wrapText="1"/>
    </xf>
    <xf numFmtId="0" fontId="28" fillId="0" borderId="0" xfId="0" applyFont="1" applyAlignment="1">
      <alignment horizontal="left" vertical="center" indent="5"/>
    </xf>
    <xf numFmtId="0" fontId="19" fillId="0" borderId="0" xfId="0" applyFont="1" applyAlignment="1">
      <alignment horizontal="right" vertical="center" indent="5"/>
    </xf>
    <xf numFmtId="0" fontId="8"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30" fillId="0" borderId="0" xfId="0" applyFont="1" applyAlignment="1">
      <alignment horizontal="justify" vertical="center"/>
    </xf>
    <xf numFmtId="0" fontId="16" fillId="0" borderId="0" xfId="0" applyFont="1" applyAlignment="1">
      <alignment horizontal="right" vertical="center" indent="7"/>
    </xf>
    <xf numFmtId="0" fontId="6" fillId="0" borderId="0" xfId="0" applyFont="1" applyAlignment="1">
      <alignment vertical="center"/>
    </xf>
    <xf numFmtId="0" fontId="0" fillId="0" borderId="0" xfId="0" applyAlignment="1">
      <alignment vertical="top" wrapText="1"/>
    </xf>
    <xf numFmtId="0" fontId="6" fillId="0" borderId="0" xfId="0" applyFont="1" applyAlignment="1">
      <alignment vertical="center" wrapText="1"/>
    </xf>
    <xf numFmtId="0" fontId="32" fillId="0" borderId="0" xfId="0" applyFont="1" applyAlignment="1">
      <alignment horizontal="right" vertical="center" indent="7"/>
    </xf>
    <xf numFmtId="0" fontId="8" fillId="0" borderId="0" xfId="0" applyFont="1" applyAlignment="1">
      <alignment horizontal="justify" vertical="center" wrapText="1"/>
    </xf>
    <xf numFmtId="0" fontId="32" fillId="0" borderId="0" xfId="0" applyFont="1" applyAlignment="1">
      <alignment horizontal="right" vertical="center"/>
    </xf>
    <xf numFmtId="0" fontId="0" fillId="0" borderId="0" xfId="0" applyAlignment="1">
      <alignment wrapText="1"/>
    </xf>
    <xf numFmtId="0" fontId="33" fillId="0" borderId="0" xfId="0" applyFont="1" applyAlignment="1">
      <alignment vertical="center" wrapText="1"/>
    </xf>
    <xf numFmtId="0" fontId="33" fillId="0" borderId="0" xfId="0" applyFont="1" applyAlignment="1">
      <alignment horizontal="right" vertical="center" wrapText="1"/>
    </xf>
    <xf numFmtId="0" fontId="33" fillId="0" borderId="0" xfId="0" applyFont="1" applyAlignment="1">
      <alignment horizontal="center" vertical="center" wrapText="1"/>
    </xf>
    <xf numFmtId="0" fontId="8" fillId="0" borderId="0" xfId="0" applyFont="1" applyAlignment="1">
      <alignment horizontal="left" vertical="center" wrapText="1" indent="1"/>
    </xf>
    <xf numFmtId="0" fontId="16" fillId="0" borderId="0" xfId="0" applyFont="1" applyAlignment="1">
      <alignment horizontal="right" vertical="center"/>
    </xf>
    <xf numFmtId="0" fontId="16" fillId="0" borderId="0" xfId="0" applyFont="1" applyAlignment="1">
      <alignment horizontal="justify" vertical="center" wrapText="1"/>
    </xf>
    <xf numFmtId="0" fontId="34" fillId="0" borderId="0" xfId="0" applyFont="1" applyAlignment="1">
      <alignment horizontal="justify" vertical="center" wrapText="1"/>
    </xf>
    <xf numFmtId="0" fontId="26" fillId="0" borderId="0" xfId="0" applyFont="1" applyAlignment="1">
      <alignment horizontal="right" vertical="center" wrapText="1"/>
    </xf>
    <xf numFmtId="0" fontId="35" fillId="0" borderId="0" xfId="0" applyFont="1" applyAlignment="1">
      <alignment vertical="center"/>
    </xf>
    <xf numFmtId="0" fontId="9" fillId="0" borderId="0" xfId="0" applyFont="1" applyAlignment="1">
      <alignment horizontal="justify" vertical="center" wrapText="1"/>
    </xf>
    <xf numFmtId="0" fontId="30" fillId="0" borderId="0" xfId="0" applyFont="1" applyAlignment="1">
      <alignment vertical="center"/>
    </xf>
    <xf numFmtId="0" fontId="19" fillId="0" borderId="0" xfId="0" applyFont="1" applyAlignment="1">
      <alignment horizontal="right" vertical="center"/>
    </xf>
    <xf numFmtId="0" fontId="36" fillId="0" borderId="0" xfId="0" applyFont="1" applyAlignment="1">
      <alignment horizontal="justify" vertical="center" wrapText="1"/>
    </xf>
    <xf numFmtId="0" fontId="6" fillId="0" borderId="0" xfId="0" applyFont="1" applyAlignment="1">
      <alignment horizontal="right" vertical="center" wrapText="1"/>
    </xf>
    <xf numFmtId="0" fontId="18" fillId="0" borderId="0" xfId="0" applyFont="1" applyAlignment="1">
      <alignment vertical="center"/>
    </xf>
    <xf numFmtId="0" fontId="13" fillId="0" borderId="0" xfId="0" applyFont="1" applyAlignment="1">
      <alignment vertical="center"/>
    </xf>
    <xf numFmtId="0" fontId="8" fillId="0" borderId="0" xfId="0" applyFont="1" applyAlignment="1">
      <alignment horizontal="right" vertical="center" wrapText="1" indent="1"/>
    </xf>
    <xf numFmtId="0" fontId="16" fillId="3" borderId="0" xfId="0" applyFont="1" applyFill="1" applyAlignment="1">
      <alignment vertical="center" wrapText="1"/>
    </xf>
    <xf numFmtId="0" fontId="8" fillId="3" borderId="0" xfId="0" applyFont="1" applyFill="1" applyAlignment="1">
      <alignment horizontal="left" vertical="center" wrapText="1" indent="2"/>
    </xf>
    <xf numFmtId="0" fontId="8" fillId="0" borderId="0" xfId="0" applyFont="1" applyAlignment="1">
      <alignment horizontal="left" vertical="center" wrapText="1" indent="2"/>
    </xf>
    <xf numFmtId="0" fontId="6" fillId="0" borderId="0" xfId="0" applyFont="1" applyAlignment="1">
      <alignment horizontal="right" vertical="center"/>
    </xf>
    <xf numFmtId="0" fontId="37" fillId="0" borderId="0" xfId="0" applyFont="1" applyAlignment="1">
      <alignment vertical="center" wrapText="1"/>
    </xf>
    <xf numFmtId="0" fontId="37" fillId="0" borderId="0" xfId="0" applyFont="1" applyAlignment="1">
      <alignment horizontal="right" vertical="center" wrapText="1"/>
    </xf>
    <xf numFmtId="0" fontId="29" fillId="0" borderId="0" xfId="0" applyFont="1" applyAlignment="1">
      <alignment vertical="center"/>
    </xf>
    <xf numFmtId="0" fontId="8" fillId="0" borderId="0" xfId="0" applyFont="1" applyAlignment="1">
      <alignment horizontal="right" vertical="center"/>
    </xf>
    <xf numFmtId="0" fontId="16" fillId="0" borderId="0" xfId="0" applyFont="1" applyAlignment="1">
      <alignment horizontal="right" vertical="center" indent="15"/>
    </xf>
    <xf numFmtId="0" fontId="6" fillId="0" borderId="0" xfId="0" applyFont="1" applyAlignment="1">
      <alignment horizontal="left" vertical="center" wrapText="1" indent="2"/>
    </xf>
    <xf numFmtId="0" fontId="17" fillId="0" borderId="0" xfId="0" applyFont="1" applyAlignment="1">
      <alignment vertical="center"/>
    </xf>
    <xf numFmtId="0" fontId="39" fillId="0" borderId="0" xfId="0" applyFont="1" applyAlignment="1">
      <alignment vertical="center" wrapText="1"/>
    </xf>
    <xf numFmtId="0" fontId="39" fillId="0" borderId="0" xfId="0" applyFont="1" applyAlignment="1">
      <alignment vertical="center"/>
    </xf>
    <xf numFmtId="0" fontId="40" fillId="0" borderId="0" xfId="0" applyFont="1" applyAlignment="1">
      <alignment horizontal="right" vertical="center"/>
    </xf>
    <xf numFmtId="0" fontId="19" fillId="0" borderId="0" xfId="0" applyFont="1" applyAlignment="1">
      <alignment horizontal="right" vertical="center" wrapText="1" indent="1"/>
    </xf>
    <xf numFmtId="0" fontId="41" fillId="0" borderId="0" xfId="0" applyFont="1" applyAlignment="1">
      <alignment vertical="center" wrapText="1"/>
    </xf>
    <xf numFmtId="0" fontId="13" fillId="0" borderId="0" xfId="0" applyFont="1" applyAlignment="1">
      <alignment vertical="center" wrapText="1"/>
    </xf>
    <xf numFmtId="0" fontId="35" fillId="0" borderId="0" xfId="0" applyFont="1" applyAlignment="1">
      <alignment horizontal="left" vertical="center"/>
    </xf>
    <xf numFmtId="0" fontId="6" fillId="0" borderId="0" xfId="0" applyFont="1" applyAlignment="1">
      <alignment horizontal="justify" vertical="center" wrapText="1"/>
    </xf>
    <xf numFmtId="0" fontId="37" fillId="0" borderId="0" xfId="0" applyFont="1" applyAlignment="1">
      <alignment horizontal="justify" vertical="center"/>
    </xf>
    <xf numFmtId="0" fontId="43" fillId="0" borderId="0" xfId="0" applyFont="1" applyAlignment="1">
      <alignment horizontal="right" vertical="center"/>
    </xf>
    <xf numFmtId="0" fontId="43" fillId="0" borderId="0" xfId="0" applyFont="1" applyAlignment="1">
      <alignment horizontal="right" vertical="center" wrapText="1"/>
    </xf>
    <xf numFmtId="0" fontId="44" fillId="0" borderId="0" xfId="0" applyFont="1" applyAlignment="1">
      <alignment vertical="center"/>
    </xf>
    <xf numFmtId="0" fontId="45" fillId="0" borderId="0" xfId="0" applyFont="1" applyAlignment="1">
      <alignment horizontal="left" vertical="center" indent="2"/>
    </xf>
    <xf numFmtId="0" fontId="45" fillId="0" borderId="0" xfId="0" applyFont="1" applyAlignment="1">
      <alignment horizontal="right" vertical="center" wrapText="1"/>
    </xf>
    <xf numFmtId="0" fontId="45" fillId="0" borderId="0" xfId="0" applyFont="1" applyAlignment="1">
      <alignment horizontal="right" vertical="center"/>
    </xf>
    <xf numFmtId="0" fontId="46" fillId="0" borderId="0" xfId="0" applyFont="1" applyAlignment="1">
      <alignment horizontal="right" vertical="center"/>
    </xf>
    <xf numFmtId="0" fontId="46" fillId="0" borderId="0" xfId="0" applyFont="1" applyAlignment="1">
      <alignment horizontal="right" vertical="center" wrapText="1"/>
    </xf>
    <xf numFmtId="0" fontId="45" fillId="0" borderId="0" xfId="0" applyFont="1" applyAlignment="1">
      <alignment vertical="center"/>
    </xf>
    <xf numFmtId="0" fontId="16" fillId="0" borderId="0" xfId="0" applyFont="1" applyAlignment="1">
      <alignment horizontal="right" vertical="center" indent="5"/>
    </xf>
    <xf numFmtId="0" fontId="18" fillId="0" borderId="0" xfId="0" applyFont="1" applyAlignment="1">
      <alignment horizontal="left" vertical="center" indent="5"/>
    </xf>
    <xf numFmtId="0" fontId="5" fillId="0" borderId="0" xfId="0" applyFont="1" applyAlignment="1">
      <alignment horizontal="center"/>
    </xf>
    <xf numFmtId="0" fontId="8" fillId="0" borderId="0" xfId="0" applyFont="1" applyAlignment="1">
      <alignment horizontal="left" vertical="top"/>
    </xf>
    <xf numFmtId="0" fontId="9" fillId="0" borderId="0" xfId="0" applyFont="1" applyAlignment="1">
      <alignment vertical="top"/>
    </xf>
    <xf numFmtId="0" fontId="11" fillId="0" borderId="0" xfId="0" applyFont="1" applyAlignment="1">
      <alignment horizontal="left" vertical="top"/>
    </xf>
    <xf numFmtId="0" fontId="14" fillId="0" borderId="0" xfId="0" applyFont="1" applyAlignment="1">
      <alignment horizontal="left" vertical="top"/>
    </xf>
    <xf numFmtId="0" fontId="17" fillId="0" borderId="0" xfId="0" applyFont="1" applyAlignment="1">
      <alignment horizontal="left" vertical="top"/>
    </xf>
    <xf numFmtId="0" fontId="20" fillId="0" borderId="0" xfId="0" applyFont="1" applyAlignment="1">
      <alignment horizontal="left" vertical="top"/>
    </xf>
    <xf numFmtId="43" fontId="16" fillId="0" borderId="0" xfId="1" applyFont="1" applyAlignment="1">
      <alignment horizontal="right" vertical="center" wrapText="1"/>
    </xf>
    <xf numFmtId="3" fontId="18" fillId="0" borderId="1" xfId="0" applyNumberFormat="1" applyFont="1" applyBorder="1" applyAlignment="1">
      <alignment horizontal="right" vertical="center" wrapText="1"/>
    </xf>
    <xf numFmtId="3" fontId="8" fillId="0" borderId="4" xfId="0" applyNumberFormat="1" applyFont="1" applyBorder="1" applyAlignment="1">
      <alignment horizontal="right" vertical="center" wrapText="1"/>
    </xf>
    <xf numFmtId="164" fontId="8" fillId="0" borderId="0" xfId="1" applyNumberFormat="1" applyFont="1" applyAlignment="1">
      <alignment horizontal="right" vertical="center" wrapText="1"/>
    </xf>
    <xf numFmtId="164" fontId="16" fillId="0" borderId="0" xfId="1" applyNumberFormat="1" applyFont="1" applyAlignment="1">
      <alignment horizontal="right" vertical="center" wrapText="1"/>
    </xf>
    <xf numFmtId="164" fontId="8" fillId="0" borderId="3" xfId="1" applyNumberFormat="1" applyFont="1" applyBorder="1" applyAlignment="1">
      <alignment horizontal="right" vertical="center" wrapText="1"/>
    </xf>
    <xf numFmtId="164" fontId="19" fillId="0" borderId="0" xfId="1" applyNumberFormat="1" applyFont="1" applyAlignment="1">
      <alignment horizontal="right" vertical="center" wrapText="1"/>
    </xf>
    <xf numFmtId="164" fontId="23" fillId="0" borderId="0" xfId="1" applyNumberFormat="1" applyFont="1" applyAlignment="1">
      <alignment horizontal="right" vertical="center" wrapText="1"/>
    </xf>
    <xf numFmtId="164" fontId="17" fillId="0" borderId="0" xfId="1" applyNumberFormat="1" applyFont="1" applyAlignment="1">
      <alignment horizontal="right" vertical="center" wrapText="1"/>
    </xf>
    <xf numFmtId="164" fontId="8" fillId="0" borderId="4" xfId="1"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164" fontId="6" fillId="0" borderId="4" xfId="1" applyNumberFormat="1" applyFont="1" applyBorder="1" applyAlignment="1">
      <alignment horizontal="right" vertical="center" wrapText="1"/>
    </xf>
    <xf numFmtId="164" fontId="26" fillId="0" borderId="0" xfId="1" applyNumberFormat="1" applyFont="1" applyAlignment="1">
      <alignment horizontal="right" vertical="center" wrapText="1" indent="1"/>
    </xf>
    <xf numFmtId="164" fontId="26" fillId="0" borderId="0" xfId="1" applyNumberFormat="1" applyFont="1" applyAlignment="1">
      <alignment horizontal="right" vertical="center" wrapText="1"/>
    </xf>
    <xf numFmtId="164" fontId="31" fillId="0" borderId="4" xfId="1" applyNumberFormat="1" applyFont="1" applyBorder="1" applyAlignment="1">
      <alignment horizontal="right" vertical="center" wrapText="1" indent="1"/>
    </xf>
    <xf numFmtId="3" fontId="18" fillId="0" borderId="4" xfId="0" applyNumberFormat="1" applyFont="1" applyBorder="1" applyAlignment="1">
      <alignment horizontal="right" vertical="center" wrapText="1"/>
    </xf>
    <xf numFmtId="0" fontId="8" fillId="0" borderId="4" xfId="0" applyFont="1" applyBorder="1" applyAlignment="1">
      <alignment horizontal="right" vertical="center" wrapText="1"/>
    </xf>
    <xf numFmtId="3" fontId="18" fillId="0" borderId="4" xfId="0" applyNumberFormat="1" applyFont="1" applyFill="1" applyBorder="1" applyAlignment="1">
      <alignment horizontal="right" vertical="center" wrapText="1"/>
    </xf>
    <xf numFmtId="0" fontId="8" fillId="0" borderId="0" xfId="0" applyFont="1" applyBorder="1" applyAlignment="1">
      <alignment horizontal="right" vertical="center" wrapText="1" indent="1"/>
    </xf>
    <xf numFmtId="164" fontId="6" fillId="0" borderId="2" xfId="1" applyNumberFormat="1" applyFont="1" applyBorder="1" applyAlignment="1">
      <alignment horizontal="right" vertical="center" wrapText="1"/>
    </xf>
    <xf numFmtId="164" fontId="6" fillId="0" borderId="0" xfId="1" applyNumberFormat="1" applyFont="1" applyAlignment="1">
      <alignment horizontal="right" vertical="center" wrapText="1" indent="1"/>
    </xf>
    <xf numFmtId="164" fontId="8" fillId="0" borderId="0" xfId="1" applyNumberFormat="1" applyFont="1" applyAlignment="1">
      <alignment horizontal="right" vertical="center" wrapText="1" indent="1"/>
    </xf>
    <xf numFmtId="164" fontId="0" fillId="0" borderId="0" xfId="1" applyNumberFormat="1" applyFont="1"/>
    <xf numFmtId="164" fontId="38" fillId="0" borderId="4" xfId="1" applyNumberFormat="1" applyFont="1" applyBorder="1" applyAlignment="1">
      <alignment horizontal="right" vertical="center" wrapText="1"/>
    </xf>
    <xf numFmtId="164" fontId="8" fillId="0" borderId="0" xfId="1" applyNumberFormat="1" applyFont="1" applyAlignment="1">
      <alignment horizontal="right" vertical="center"/>
    </xf>
    <xf numFmtId="164" fontId="6" fillId="0" borderId="4" xfId="1" applyNumberFormat="1" applyFont="1" applyBorder="1" applyAlignment="1">
      <alignment horizontal="right" vertical="center"/>
    </xf>
    <xf numFmtId="164" fontId="17" fillId="0" borderId="0" xfId="1" applyNumberFormat="1" applyFont="1" applyAlignment="1">
      <alignment horizontal="right" vertical="center"/>
    </xf>
    <xf numFmtId="164" fontId="18" fillId="0" borderId="4" xfId="1" applyNumberFormat="1" applyFont="1" applyBorder="1" applyAlignment="1">
      <alignment horizontal="right" vertical="center" wrapText="1"/>
    </xf>
    <xf numFmtId="164" fontId="16" fillId="0" borderId="0" xfId="1" applyNumberFormat="1" applyFont="1" applyAlignment="1">
      <alignment horizontal="right" vertical="center" wrapText="1" indent="1"/>
    </xf>
    <xf numFmtId="164" fontId="45" fillId="0" borderId="0" xfId="1" applyNumberFormat="1" applyFont="1" applyAlignment="1">
      <alignment horizontal="right" vertical="center"/>
    </xf>
    <xf numFmtId="164" fontId="45" fillId="0" borderId="0" xfId="1" applyNumberFormat="1" applyFont="1" applyAlignment="1">
      <alignment horizontal="right" vertical="center" wrapText="1"/>
    </xf>
    <xf numFmtId="164" fontId="44" fillId="0" borderId="4" xfId="0" applyNumberFormat="1" applyFont="1" applyBorder="1" applyAlignment="1">
      <alignment horizontal="right" vertical="center"/>
    </xf>
    <xf numFmtId="164" fontId="44" fillId="0" borderId="4" xfId="0" applyNumberFormat="1" applyFont="1" applyBorder="1" applyAlignment="1">
      <alignment horizontal="right" vertical="center" wrapText="1"/>
    </xf>
    <xf numFmtId="164" fontId="45" fillId="0" borderId="4" xfId="0" applyNumberFormat="1" applyFont="1" applyBorder="1" applyAlignment="1">
      <alignment horizontal="right" vertical="center" wrapText="1"/>
    </xf>
    <xf numFmtId="164" fontId="45" fillId="0" borderId="4" xfId="1" applyNumberFormat="1" applyFont="1" applyBorder="1" applyAlignment="1">
      <alignment horizontal="right" vertical="center" wrapText="1"/>
    </xf>
    <xf numFmtId="164" fontId="44" fillId="0" borderId="4" xfId="1" applyNumberFormat="1" applyFont="1" applyBorder="1" applyAlignment="1">
      <alignment horizontal="right" vertical="center"/>
    </xf>
    <xf numFmtId="164" fontId="44" fillId="0" borderId="4" xfId="1" applyNumberFormat="1" applyFont="1" applyBorder="1" applyAlignment="1">
      <alignment horizontal="right" vertical="center" wrapText="1"/>
    </xf>
    <xf numFmtId="0" fontId="16" fillId="0" borderId="0" xfId="0" applyFont="1" applyAlignment="1">
      <alignment horizontal="right" vertical="center" wrapText="1"/>
    </xf>
    <xf numFmtId="3" fontId="17"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3" fontId="16" fillId="0" borderId="0" xfId="0" applyNumberFormat="1" applyFont="1" applyAlignment="1">
      <alignment horizontal="right" vertical="center" wrapText="1"/>
    </xf>
    <xf numFmtId="3" fontId="17" fillId="0" borderId="0" xfId="0" applyNumberFormat="1" applyFont="1" applyAlignment="1">
      <alignment vertical="center"/>
    </xf>
    <xf numFmtId="3" fontId="18" fillId="0" borderId="4" xfId="0" applyNumberFormat="1" applyFont="1" applyBorder="1" applyAlignment="1">
      <alignment vertical="center"/>
    </xf>
    <xf numFmtId="0" fontId="10" fillId="0" borderId="0" xfId="0" applyFont="1" applyAlignment="1"/>
    <xf numFmtId="3" fontId="8"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0" borderId="0" xfId="0" applyFont="1" applyAlignment="1">
      <alignment vertical="center"/>
    </xf>
    <xf numFmtId="0" fontId="17" fillId="0" borderId="0" xfId="0" quotePrefix="1" applyFont="1" applyAlignment="1">
      <alignment horizontal="left" vertical="center" wrapText="1" indent="4"/>
    </xf>
    <xf numFmtId="0" fontId="17" fillId="0" borderId="0" xfId="0" quotePrefix="1" applyFont="1" applyAlignment="1">
      <alignment horizontal="left" vertical="center" wrapText="1" indent="3"/>
    </xf>
    <xf numFmtId="3" fontId="16" fillId="0" borderId="0" xfId="0" applyNumberFormat="1" applyFont="1" applyAlignment="1">
      <alignment vertical="center" wrapText="1"/>
    </xf>
    <xf numFmtId="164" fontId="16" fillId="0" borderId="0" xfId="1" applyNumberFormat="1" applyFont="1" applyAlignment="1">
      <alignment vertical="center" wrapText="1"/>
    </xf>
    <xf numFmtId="43" fontId="0" fillId="0" borderId="0" xfId="0" applyNumberFormat="1"/>
    <xf numFmtId="0" fontId="25" fillId="0" borderId="0" xfId="0" quotePrefix="1" applyFont="1" applyAlignment="1">
      <alignment horizontal="left" vertical="center" wrapText="1" indent="2"/>
    </xf>
    <xf numFmtId="3" fontId="17" fillId="0" borderId="0" xfId="0" applyNumberFormat="1" applyFont="1" applyAlignment="1">
      <alignment vertical="center" wrapText="1"/>
    </xf>
    <xf numFmtId="0" fontId="25" fillId="0" borderId="0" xfId="0" quotePrefix="1" applyFont="1" applyAlignment="1">
      <alignment horizontal="left" vertical="center" wrapText="1" indent="1"/>
    </xf>
    <xf numFmtId="0" fontId="47" fillId="4" borderId="5" xfId="0" applyFont="1" applyFill="1" applyBorder="1" applyAlignment="1">
      <alignment horizontal="left" vertical="top" wrapText="1"/>
    </xf>
    <xf numFmtId="0" fontId="47" fillId="4" borderId="5" xfId="0" applyFont="1" applyFill="1" applyBorder="1" applyAlignment="1">
      <alignment horizontal="left" vertical="top"/>
    </xf>
    <xf numFmtId="0" fontId="47" fillId="4" borderId="6" xfId="0" applyFont="1" applyFill="1" applyBorder="1" applyAlignment="1">
      <alignment horizontal="left" vertical="top" wrapText="1"/>
    </xf>
    <xf numFmtId="1" fontId="47" fillId="5" borderId="7" xfId="0" applyNumberFormat="1" applyFont="1" applyFill="1" applyBorder="1" applyAlignment="1">
      <alignment horizontal="right" vertical="top" wrapText="1"/>
    </xf>
    <xf numFmtId="3" fontId="47" fillId="5" borderId="7" xfId="0" applyNumberFormat="1" applyFont="1" applyFill="1" applyBorder="1" applyAlignment="1">
      <alignment horizontal="right" vertical="top" wrapText="1"/>
    </xf>
    <xf numFmtId="0" fontId="47" fillId="5" borderId="7" xfId="0" applyFont="1" applyFill="1" applyBorder="1" applyAlignment="1">
      <alignment horizontal="left" vertical="top" wrapText="1"/>
    </xf>
    <xf numFmtId="0" fontId="0" fillId="5" borderId="7" xfId="0" applyFill="1" applyBorder="1" applyAlignment="1">
      <alignment horizontal="left" vertical="top" wrapText="1"/>
    </xf>
    <xf numFmtId="165" fontId="47" fillId="5" borderId="7" xfId="0" applyNumberFormat="1" applyFont="1" applyFill="1" applyBorder="1" applyAlignment="1">
      <alignment horizontal="right" vertical="top" wrapText="1"/>
    </xf>
    <xf numFmtId="166" fontId="47" fillId="5" borderId="7" xfId="0" applyNumberFormat="1" applyFont="1" applyFill="1" applyBorder="1" applyAlignment="1">
      <alignment horizontal="right" vertical="top" wrapText="1"/>
    </xf>
    <xf numFmtId="4" fontId="47" fillId="5" borderId="7" xfId="0" applyNumberFormat="1" applyFont="1" applyFill="1" applyBorder="1" applyAlignment="1">
      <alignment horizontal="right" vertical="top" wrapText="1"/>
    </xf>
    <xf numFmtId="167" fontId="47" fillId="5" borderId="7" xfId="0" applyNumberFormat="1" applyFont="1" applyFill="1" applyBorder="1" applyAlignment="1">
      <alignment horizontal="left" vertical="top" wrapText="1"/>
    </xf>
    <xf numFmtId="168" fontId="47" fillId="5" borderId="7" xfId="0" applyNumberFormat="1" applyFont="1" applyFill="1" applyBorder="1" applyAlignment="1">
      <alignment horizontal="left" vertical="top" wrapText="1"/>
    </xf>
    <xf numFmtId="0" fontId="0" fillId="5" borderId="8" xfId="0" applyFill="1" applyBorder="1" applyAlignment="1">
      <alignment horizontal="left" vertical="top" wrapText="1"/>
    </xf>
    <xf numFmtId="1" fontId="47" fillId="6" borderId="9" xfId="0" applyNumberFormat="1" applyFont="1" applyFill="1" applyBorder="1" applyAlignment="1">
      <alignment horizontal="right" vertical="top"/>
    </xf>
    <xf numFmtId="3" fontId="47" fillId="6" borderId="9" xfId="0" applyNumberFormat="1" applyFont="1" applyFill="1" applyBorder="1" applyAlignment="1">
      <alignment horizontal="right" vertical="top"/>
    </xf>
    <xf numFmtId="0" fontId="47" fillId="6" borderId="9" xfId="0" applyFont="1" applyFill="1" applyBorder="1" applyAlignment="1">
      <alignment horizontal="left" vertical="top"/>
    </xf>
    <xf numFmtId="0" fontId="0" fillId="6" borderId="9" xfId="0" applyFill="1" applyBorder="1" applyAlignment="1">
      <alignment horizontal="left" vertical="top"/>
    </xf>
    <xf numFmtId="165" fontId="47" fillId="6" borderId="9" xfId="0" applyNumberFormat="1" applyFont="1" applyFill="1" applyBorder="1" applyAlignment="1">
      <alignment horizontal="right" vertical="top"/>
    </xf>
    <xf numFmtId="166" fontId="47" fillId="6" borderId="9" xfId="0" applyNumberFormat="1" applyFont="1" applyFill="1" applyBorder="1" applyAlignment="1">
      <alignment horizontal="right" vertical="top"/>
    </xf>
    <xf numFmtId="4" fontId="47" fillId="6" borderId="9" xfId="0" applyNumberFormat="1" applyFont="1" applyFill="1" applyBorder="1" applyAlignment="1">
      <alignment horizontal="right" vertical="top"/>
    </xf>
    <xf numFmtId="167" fontId="47" fillId="6" borderId="9" xfId="0" applyNumberFormat="1" applyFont="1" applyFill="1" applyBorder="1" applyAlignment="1">
      <alignment horizontal="left" vertical="top"/>
    </xf>
    <xf numFmtId="168" fontId="47" fillId="6" borderId="9" xfId="0" applyNumberFormat="1" applyFont="1" applyFill="1" applyBorder="1" applyAlignment="1">
      <alignment horizontal="left" vertical="top"/>
    </xf>
    <xf numFmtId="0" fontId="47" fillId="7" borderId="7" xfId="0" applyFont="1" applyFill="1" applyBorder="1" applyAlignment="1">
      <alignment horizontal="left" vertical="top" wrapText="1"/>
    </xf>
    <xf numFmtId="0" fontId="47" fillId="7" borderId="9" xfId="0" applyFont="1" applyFill="1" applyBorder="1" applyAlignment="1">
      <alignment horizontal="left" vertical="top"/>
    </xf>
    <xf numFmtId="0" fontId="47" fillId="5" borderId="0" xfId="0" applyFont="1" applyFill="1" applyBorder="1" applyAlignment="1">
      <alignment horizontal="left" vertical="top" wrapText="1"/>
    </xf>
    <xf numFmtId="0" fontId="47" fillId="6" borderId="0" xfId="0" applyFont="1" applyFill="1" applyBorder="1" applyAlignment="1">
      <alignment horizontal="left" vertical="top"/>
    </xf>
    <xf numFmtId="0" fontId="50" fillId="0" borderId="10" xfId="4" applyFont="1" applyBorder="1" applyAlignment="1">
      <alignment vertical="center"/>
    </xf>
    <xf numFmtId="0" fontId="48" fillId="0" borderId="0" xfId="3"/>
    <xf numFmtId="43" fontId="48" fillId="0" borderId="0" xfId="3" applyNumberFormat="1"/>
    <xf numFmtId="0" fontId="49" fillId="0" borderId="0" xfId="0" applyFont="1" applyAlignment="1">
      <alignment vertical="center"/>
    </xf>
    <xf numFmtId="164" fontId="48" fillId="0" borderId="0" xfId="1" applyNumberFormat="1" applyFont="1"/>
    <xf numFmtId="164" fontId="17" fillId="0" borderId="0" xfId="0" applyNumberFormat="1" applyFont="1" applyAlignment="1">
      <alignment horizontal="right" vertical="center" wrapText="1"/>
    </xf>
    <xf numFmtId="164" fontId="18" fillId="0" borderId="4" xfId="0" applyNumberFormat="1" applyFont="1" applyBorder="1" applyAlignment="1">
      <alignment horizontal="right" vertical="center" wrapText="1"/>
    </xf>
    <xf numFmtId="170" fontId="0" fillId="0" borderId="0" xfId="0" applyNumberFormat="1"/>
    <xf numFmtId="164" fontId="0" fillId="0" borderId="0" xfId="0" applyNumberFormat="1"/>
    <xf numFmtId="0" fontId="8" fillId="0" borderId="0" xfId="0" applyFont="1" applyAlignment="1">
      <alignment vertical="top"/>
    </xf>
    <xf numFmtId="43" fontId="22" fillId="0" borderId="0" xfId="0" applyNumberFormat="1" applyFont="1" applyAlignment="1">
      <alignment horizontal="right" vertical="center" wrapText="1"/>
    </xf>
    <xf numFmtId="3" fontId="8" fillId="0" borderId="0" xfId="0" applyNumberFormat="1" applyFont="1" applyAlignment="1">
      <alignment vertical="center"/>
    </xf>
    <xf numFmtId="0" fontId="8" fillId="0" borderId="0" xfId="0" applyFont="1" applyAlignment="1">
      <alignment vertical="center" wrapText="1"/>
    </xf>
    <xf numFmtId="0" fontId="16" fillId="0" borderId="0" xfId="0" applyFont="1" applyAlignment="1">
      <alignment horizontal="right" vertical="center" wrapText="1"/>
    </xf>
    <xf numFmtId="0" fontId="8" fillId="0" borderId="0" xfId="0" applyFont="1" applyAlignment="1">
      <alignment vertical="center" wrapText="1"/>
    </xf>
    <xf numFmtId="0" fontId="8" fillId="0" borderId="0" xfId="0" applyFont="1"/>
    <xf numFmtId="0" fontId="47" fillId="5" borderId="8" xfId="0" applyFont="1" applyFill="1" applyBorder="1" applyAlignment="1">
      <alignment horizontal="left" vertical="top" wrapText="1"/>
    </xf>
    <xf numFmtId="171" fontId="48" fillId="0" borderId="0" xfId="6" applyNumberFormat="1" applyFont="1" applyAlignment="1"/>
    <xf numFmtId="171" fontId="1" fillId="0" borderId="0" xfId="6" quotePrefix="1" applyNumberFormat="1" applyFont="1" applyAlignment="1"/>
    <xf numFmtId="171" fontId="1" fillId="7" borderId="0" xfId="6" quotePrefix="1" applyNumberFormat="1" applyFont="1" applyFill="1" applyAlignment="1"/>
    <xf numFmtId="171" fontId="51" fillId="7" borderId="0" xfId="6" quotePrefix="1" applyNumberFormat="1" applyFont="1" applyFill="1" applyAlignment="1"/>
    <xf numFmtId="164" fontId="50" fillId="0" borderId="11" xfId="1" applyNumberFormat="1" applyFont="1" applyBorder="1" applyAlignment="1">
      <alignment vertical="center"/>
    </xf>
    <xf numFmtId="171" fontId="0" fillId="0" borderId="0" xfId="6" quotePrefix="1" applyNumberFormat="1" applyFont="1"/>
    <xf numFmtId="171" fontId="1" fillId="0" borderId="0" xfId="6" quotePrefix="1" applyNumberFormat="1" applyFont="1"/>
    <xf numFmtId="171" fontId="1" fillId="0" borderId="0" xfId="6" quotePrefix="1" applyNumberFormat="1" applyFont="1" applyFill="1" applyAlignment="1"/>
    <xf numFmtId="171" fontId="0" fillId="0" borderId="0" xfId="6" applyNumberFormat="1" applyFont="1"/>
    <xf numFmtId="171" fontId="0" fillId="0" borderId="0" xfId="1" applyNumberFormat="1" applyFont="1"/>
    <xf numFmtId="171" fontId="0" fillId="0" borderId="0" xfId="0" applyNumberFormat="1"/>
    <xf numFmtId="43" fontId="0" fillId="0" borderId="0" xfId="1" applyFont="1"/>
    <xf numFmtId="3" fontId="0" fillId="0" borderId="0" xfId="0" applyNumberFormat="1"/>
    <xf numFmtId="164" fontId="8" fillId="0" borderId="0" xfId="1" applyNumberFormat="1" applyFont="1" applyFill="1" applyAlignment="1">
      <alignment horizontal="right" vertical="center" wrapText="1" indent="1"/>
    </xf>
    <xf numFmtId="164" fontId="16" fillId="0" borderId="0" xfId="1" applyNumberFormat="1" applyFont="1" applyFill="1" applyAlignment="1">
      <alignment horizontal="right" vertical="center" wrapText="1" indent="1"/>
    </xf>
    <xf numFmtId="164" fontId="8" fillId="0" borderId="0" xfId="1" applyNumberFormat="1" applyFont="1" applyFill="1" applyAlignment="1">
      <alignment horizontal="right" vertical="center" wrapText="1"/>
    </xf>
    <xf numFmtId="0" fontId="6" fillId="0" borderId="0" xfId="0" applyFont="1" applyAlignment="1">
      <alignment horizontal="right" vertical="center"/>
    </xf>
    <xf numFmtId="0" fontId="16" fillId="0" borderId="0" xfId="0" applyFont="1" applyAlignment="1">
      <alignment vertical="center" wrapText="1"/>
    </xf>
    <xf numFmtId="0" fontId="19" fillId="0" borderId="0" xfId="0" applyFont="1" applyAlignment="1">
      <alignment horizontal="center" vertical="center"/>
    </xf>
    <xf numFmtId="0" fontId="40" fillId="0" borderId="0" xfId="0" applyFont="1" applyAlignment="1">
      <alignment horizontal="right" vertical="center" wrapText="1"/>
    </xf>
    <xf numFmtId="0" fontId="19" fillId="0" borderId="0" xfId="0" applyFont="1" applyAlignment="1">
      <alignment vertical="center" wrapText="1"/>
    </xf>
    <xf numFmtId="0" fontId="8"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2" xfId="0" applyFont="1" applyBorder="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wrapText="1"/>
    </xf>
    <xf numFmtId="3" fontId="17" fillId="0" borderId="0" xfId="0" applyNumberFormat="1" applyFont="1" applyAlignment="1">
      <alignment horizontal="right"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right" vertical="center" wrapText="1" indent="1"/>
    </xf>
    <xf numFmtId="0" fontId="16" fillId="0" borderId="0" xfId="0" applyFont="1" applyAlignment="1">
      <alignment horizontal="justify" vertical="center" wrapText="1"/>
    </xf>
    <xf numFmtId="0" fontId="2" fillId="2" borderId="0" xfId="2" applyFont="1" applyFill="1" applyAlignment="1">
      <alignment horizontal="center" vertical="center" wrapText="1"/>
    </xf>
    <xf numFmtId="0" fontId="3" fillId="2" borderId="0" xfId="2" applyFont="1" applyFill="1" applyAlignment="1">
      <alignment horizontal="center" vertical="center"/>
    </xf>
    <xf numFmtId="0" fontId="5" fillId="0" borderId="0" xfId="0" applyFont="1" applyAlignment="1">
      <alignment horizontal="center"/>
    </xf>
    <xf numFmtId="3" fontId="8" fillId="0" borderId="0" xfId="0" applyNumberFormat="1" applyFont="1" applyAlignment="1">
      <alignment horizontal="right" vertical="center" wrapText="1"/>
    </xf>
  </cellXfs>
  <cellStyles count="7">
    <cellStyle name="Comma" xfId="1" builtinId="3"/>
    <cellStyle name="Comma 2" xfId="5"/>
    <cellStyle name="Comma 2 18" xfId="6"/>
    <cellStyle name="Normal" xfId="0" builtinId="0"/>
    <cellStyle name="Normal 2 2" xfId="3"/>
    <cellStyle name="Normal 2 3" xfId="4"/>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4441031</xdr:colOff>
      <xdr:row>14</xdr:row>
      <xdr:rowOff>0</xdr:rowOff>
    </xdr:to>
    <xdr:sp macro="" textlink="">
      <xdr:nvSpPr>
        <xdr:cNvPr id="2" name="TextBox 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 name="TextBox 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 name="TextBox 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 name="TextBox 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 name="TextBox 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 name="TextBox 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 name="TextBox 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 name="TextBox 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 name="TextBox 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 name="TextBox 1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 name="TextBox 1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 name="TextBox 1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 name="TextBox 1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 name="TextBox 1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 name="TextBox 1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 name="TextBox 1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 name="TextBox 1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 name="TextBox 1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 name="TextBox 1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 name="TextBox 2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 name="TextBox 2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 name="TextBox 2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 name="TextBox 2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 name="TextBox 2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6" name="TextBox 2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7" name="TextBox 2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8" name="TextBox 2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9" name="TextBox 2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0" name="TextBox 2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1" name="TextBox 3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2" name="TextBox 3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3" name="TextBox 3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4" name="TextBox 3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5" name="TextBox 3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6" name="TextBox 3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7" name="TextBox 3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8" name="TextBox 3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9" name="TextBox 3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0" name="TextBox 3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1" name="TextBox 4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2" name="TextBox 4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3" name="TextBox 4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4" name="TextBox 4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5" name="TextBox 4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6" name="TextBox 4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7" name="TextBox 4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8" name="TextBox 4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9" name="TextBox 4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0" name="TextBox 4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1" name="TextBox 5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2" name="TextBox 5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3" name="TextBox 5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4" name="TextBox 5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5" name="TextBox 5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6" name="TextBox 5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7" name="TextBox 5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8" name="TextBox 5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9" name="TextBox 5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0" name="TextBox 5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1" name="TextBox 6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2" name="TextBox 6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3" name="TextBox 6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4" name="TextBox 6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5" name="TextBox 6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6" name="TextBox 6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7" name="TextBox 6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8" name="TextBox 6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9" name="TextBox 6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0" name="TextBox 6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1" name="TextBox 7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2" name="TextBox 7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3" name="TextBox 7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4" name="TextBox 7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5" name="TextBox 7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6" name="TextBox 7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7" name="TextBox 7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8" name="TextBox 7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9" name="TextBox 7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0" name="TextBox 7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1" name="TextBox 8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2" name="TextBox 8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3" name="TextBox 8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4" name="TextBox 8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5" name="TextBox 8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6" name="TextBox 8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7" name="TextBox 8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8" name="TextBox 8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9" name="TextBox 8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0" name="TextBox 8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1" name="TextBox 9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2" name="TextBox 9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3" name="TextBox 9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4" name="TextBox 9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5" name="TextBox 9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6" name="TextBox 9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7" name="TextBox 9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8" name="TextBox 9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9" name="TextBox 9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0" name="TextBox 9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1" name="TextBox 10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2" name="TextBox 10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3" name="TextBox 10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4" name="TextBox 10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5" name="TextBox 10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6" name="TextBox 10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7" name="TextBox 10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8" name="TextBox 10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9" name="TextBox 10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0" name="TextBox 10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1" name="TextBox 11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2" name="TextBox 11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3" name="TextBox 11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4" name="TextBox 11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5" name="TextBox 11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6" name="TextBox 11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7" name="TextBox 11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8" name="TextBox 11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9" name="TextBox 11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0" name="TextBox 11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1" name="TextBox 12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2" name="TextBox 12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3" name="TextBox 12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4" name="TextBox 12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5" name="TextBox 12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6" name="TextBox 12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7" name="TextBox 12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8" name="TextBox 12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9" name="TextBox 12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0" name="TextBox 12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1" name="TextBox 13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2" name="TextBox 13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3" name="TextBox 13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4" name="TextBox 13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5" name="TextBox 13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6" name="TextBox 135"/>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7" name="TextBox 136"/>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8" name="TextBox 137"/>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9" name="TextBox 138"/>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0" name="TextBox 139"/>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1" name="TextBox 140"/>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2" name="TextBox 141"/>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3" name="TextBox 142"/>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4" name="TextBox 143"/>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5" name="TextBox 144"/>
        <xdr:cNvSpPr txBox="1"/>
      </xdr:nvSpPr>
      <xdr:spPr>
        <a:xfrm>
          <a:off x="0" y="190500"/>
          <a:ext cx="3955256"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nm/MAMV_FA/Shared%20Documents/Operations%20Back-up/Report/Bcao%20Tai%20chinh/2019%20whole%20year/201906/Financial%20statements/Financial%20statements%20in%20Jun%20-%20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 BS"/>
      <sheetName val="VAS PL"/>
      <sheetName val="VAS CF"/>
      <sheetName val="Note to FS"/>
      <sheetName val="Change in equity"/>
      <sheetName val="PLGrid CVN A YTD2018002"/>
      <sheetName val="PLGrid CVN A MTD2018002"/>
      <sheetName val="Sheet1"/>
      <sheetName val="PLGrid CVN A YTD2017007"/>
      <sheetName val="PLGrid CVN A YTD2017009"/>
      <sheetName val="PLGrid CVN A MTD2017009"/>
      <sheetName val="PLGrid CVN A YTD2017012"/>
      <sheetName val="PLGrid CVN A MTD2017012"/>
      <sheetName val="PLGrid CVN A YTD2017011"/>
      <sheetName val="PLGrid CVN A MTD2017011"/>
      <sheetName val="PLGrid CVN A MTD2017010"/>
      <sheetName val="PLGrid CVN A YTD2017010"/>
      <sheetName val="PLGrid CVN A YTD2018005"/>
      <sheetName val="PLGrid CVN A MTD2018005"/>
      <sheetName val="PLGrid CVN A MTD2017006"/>
      <sheetName val="PLGrid CVN A MTD2018006"/>
      <sheetName val="PLGrid CVN A YTD2018012"/>
      <sheetName val="WAMMIS"/>
      <sheetName val="WAMMIS YTD"/>
    </sheetNames>
    <sheetDataSet>
      <sheetData sheetId="0" refreshError="1"/>
      <sheetData sheetId="1">
        <row r="20">
          <cell r="F20">
            <v>-14981317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2"/>
  <sheetViews>
    <sheetView tabSelected="1" topLeftCell="A280" workbookViewId="0">
      <selection activeCell="D17" sqref="D17"/>
    </sheetView>
  </sheetViews>
  <sheetFormatPr defaultRowHeight="15" x14ac:dyDescent="0.25"/>
  <cols>
    <col min="1" max="1" width="41" customWidth="1"/>
    <col min="2" max="2" width="26.7109375" customWidth="1"/>
    <col min="3" max="3" width="35.5703125" bestFit="1" customWidth="1"/>
    <col min="4" max="4" width="23.7109375" bestFit="1" customWidth="1"/>
    <col min="5" max="5" width="23.85546875" bestFit="1" customWidth="1"/>
    <col min="6" max="6" width="19.5703125" bestFit="1" customWidth="1"/>
    <col min="7" max="7" width="14" bestFit="1" customWidth="1"/>
  </cols>
  <sheetData>
    <row r="1" spans="1:5" x14ac:dyDescent="0.25">
      <c r="A1" s="1" t="s">
        <v>758</v>
      </c>
      <c r="B1" s="1"/>
    </row>
    <row r="2" spans="1:5" x14ac:dyDescent="0.25">
      <c r="A2" s="1"/>
      <c r="B2" s="1"/>
    </row>
    <row r="3" spans="1:5" x14ac:dyDescent="0.25">
      <c r="A3" s="249" t="s">
        <v>0</v>
      </c>
      <c r="B3" s="249"/>
      <c r="C3" s="249"/>
      <c r="D3" s="249"/>
      <c r="E3" s="249"/>
    </row>
    <row r="4" spans="1:5" x14ac:dyDescent="0.25">
      <c r="A4" s="249"/>
      <c r="B4" s="249"/>
      <c r="C4" s="249"/>
      <c r="D4" s="249"/>
      <c r="E4" s="249"/>
    </row>
    <row r="5" spans="1:5" x14ac:dyDescent="0.25">
      <c r="A5" s="250" t="s">
        <v>1</v>
      </c>
      <c r="B5" s="250"/>
      <c r="C5" s="250"/>
      <c r="D5" s="250"/>
      <c r="E5" s="250"/>
    </row>
    <row r="6" spans="1:5" x14ac:dyDescent="0.25">
      <c r="A6" s="251" t="s">
        <v>757</v>
      </c>
      <c r="B6" s="251"/>
      <c r="C6" s="251"/>
      <c r="D6" s="251"/>
      <c r="E6" s="251"/>
    </row>
    <row r="7" spans="1:5" x14ac:dyDescent="0.25">
      <c r="A7" s="112"/>
      <c r="B7" s="112"/>
      <c r="C7" s="112"/>
      <c r="D7" s="112"/>
      <c r="E7" s="112"/>
    </row>
    <row r="8" spans="1:5" x14ac:dyDescent="0.25">
      <c r="A8" s="2" t="s">
        <v>290</v>
      </c>
      <c r="B8" s="2" t="s">
        <v>2</v>
      </c>
    </row>
    <row r="9" spans="1:5" x14ac:dyDescent="0.25">
      <c r="A9" t="s">
        <v>759</v>
      </c>
    </row>
    <row r="10" spans="1:5" x14ac:dyDescent="0.25">
      <c r="A10" t="s">
        <v>762</v>
      </c>
    </row>
    <row r="11" spans="1:5" x14ac:dyDescent="0.25">
      <c r="A11" t="s">
        <v>763</v>
      </c>
    </row>
    <row r="13" spans="1:5" x14ac:dyDescent="0.25">
      <c r="A13" t="s">
        <v>291</v>
      </c>
    </row>
    <row r="14" spans="1:5" x14ac:dyDescent="0.25">
      <c r="A14" t="s">
        <v>292</v>
      </c>
    </row>
    <row r="15" spans="1:5" x14ac:dyDescent="0.25">
      <c r="A15" t="s">
        <v>293</v>
      </c>
    </row>
    <row r="16" spans="1:5" x14ac:dyDescent="0.25">
      <c r="A16" t="s">
        <v>294</v>
      </c>
    </row>
    <row r="18" spans="1:2" x14ac:dyDescent="0.25">
      <c r="A18" s="113" t="s">
        <v>3</v>
      </c>
    </row>
    <row r="19" spans="1:2" x14ac:dyDescent="0.25">
      <c r="A19" s="34" t="s">
        <v>761</v>
      </c>
    </row>
    <row r="20" spans="1:2" x14ac:dyDescent="0.25">
      <c r="A20" s="113" t="s">
        <v>760</v>
      </c>
    </row>
    <row r="21" spans="1:2" x14ac:dyDescent="0.25">
      <c r="A21" s="114"/>
    </row>
    <row r="22" spans="1:2" x14ac:dyDescent="0.25">
      <c r="A22" s="113" t="s">
        <v>764</v>
      </c>
    </row>
    <row r="23" spans="1:2" x14ac:dyDescent="0.25">
      <c r="A23" s="3"/>
    </row>
    <row r="24" spans="1:2" x14ac:dyDescent="0.25">
      <c r="A24" s="115" t="s">
        <v>4</v>
      </c>
    </row>
    <row r="25" spans="1:2" x14ac:dyDescent="0.25">
      <c r="A25" s="6" t="s">
        <v>5</v>
      </c>
    </row>
    <row r="26" spans="1:2" x14ac:dyDescent="0.25">
      <c r="A26" s="6" t="s">
        <v>6</v>
      </c>
    </row>
    <row r="27" spans="1:2" x14ac:dyDescent="0.25">
      <c r="A27" s="5"/>
    </row>
    <row r="28" spans="1:2" x14ac:dyDescent="0.25">
      <c r="A28" s="5"/>
    </row>
    <row r="29" spans="1:2" x14ac:dyDescent="0.25">
      <c r="A29" s="7" t="s">
        <v>7</v>
      </c>
      <c r="B29" s="7" t="s">
        <v>8</v>
      </c>
    </row>
    <row r="30" spans="1:2" x14ac:dyDescent="0.25">
      <c r="A30" s="7"/>
    </row>
    <row r="31" spans="1:2" ht="25.5" x14ac:dyDescent="0.25">
      <c r="A31" s="8" t="s">
        <v>9</v>
      </c>
      <c r="B31" s="9" t="s">
        <v>10</v>
      </c>
    </row>
    <row r="32" spans="1:2" x14ac:dyDescent="0.25">
      <c r="A32" s="113" t="s">
        <v>295</v>
      </c>
    </row>
    <row r="33" spans="1:2" x14ac:dyDescent="0.25">
      <c r="A33" s="113" t="s">
        <v>296</v>
      </c>
    </row>
    <row r="34" spans="1:2" x14ac:dyDescent="0.25">
      <c r="A34" s="113"/>
    </row>
    <row r="35" spans="1:2" x14ac:dyDescent="0.25">
      <c r="A35" s="116" t="s">
        <v>11</v>
      </c>
    </row>
    <row r="36" spans="1:2" x14ac:dyDescent="0.25">
      <c r="A36" s="116" t="s">
        <v>12</v>
      </c>
    </row>
    <row r="37" spans="1:2" x14ac:dyDescent="0.25">
      <c r="A37" s="116" t="s">
        <v>13</v>
      </c>
    </row>
    <row r="38" spans="1:2" x14ac:dyDescent="0.25">
      <c r="A38" s="116" t="s">
        <v>14</v>
      </c>
    </row>
    <row r="39" spans="1:2" x14ac:dyDescent="0.25">
      <c r="A39" s="116" t="s">
        <v>15</v>
      </c>
    </row>
    <row r="40" spans="1:2" x14ac:dyDescent="0.25">
      <c r="A40" s="113" t="s">
        <v>387</v>
      </c>
    </row>
    <row r="41" spans="1:2" x14ac:dyDescent="0.25">
      <c r="A41" t="s">
        <v>388</v>
      </c>
    </row>
    <row r="42" spans="1:2" x14ac:dyDescent="0.25">
      <c r="A42" t="s">
        <v>389</v>
      </c>
    </row>
    <row r="43" spans="1:2" x14ac:dyDescent="0.25">
      <c r="A43" s="8"/>
    </row>
    <row r="44" spans="1:2" x14ac:dyDescent="0.25">
      <c r="A44" s="8" t="s">
        <v>16</v>
      </c>
      <c r="B44" s="8" t="s">
        <v>17</v>
      </c>
    </row>
    <row r="45" spans="1:2" x14ac:dyDescent="0.25">
      <c r="A45" s="113" t="s">
        <v>18</v>
      </c>
    </row>
    <row r="46" spans="1:2" x14ac:dyDescent="0.25">
      <c r="A46" s="113" t="s">
        <v>765</v>
      </c>
    </row>
    <row r="47" spans="1:2" x14ac:dyDescent="0.25">
      <c r="A47" s="8"/>
    </row>
    <row r="48" spans="1:2" ht="25.5" x14ac:dyDescent="0.25">
      <c r="A48" s="8" t="s">
        <v>19</v>
      </c>
      <c r="B48" s="8" t="s">
        <v>20</v>
      </c>
    </row>
    <row r="49" spans="1:2" x14ac:dyDescent="0.25">
      <c r="A49" s="10"/>
    </row>
    <row r="50" spans="1:2" x14ac:dyDescent="0.25">
      <c r="A50" s="10" t="s">
        <v>21</v>
      </c>
    </row>
    <row r="51" spans="1:2" x14ac:dyDescent="0.25">
      <c r="A51" s="3"/>
    </row>
    <row r="52" spans="1:2" ht="25.5" x14ac:dyDescent="0.25">
      <c r="A52" s="9" t="s">
        <v>22</v>
      </c>
      <c r="B52" s="9" t="s">
        <v>23</v>
      </c>
    </row>
    <row r="53" spans="1:2" x14ac:dyDescent="0.25">
      <c r="A53" s="113" t="s">
        <v>24</v>
      </c>
    </row>
    <row r="54" spans="1:2" x14ac:dyDescent="0.25">
      <c r="A54" s="3"/>
    </row>
    <row r="55" spans="1:2" x14ac:dyDescent="0.25">
      <c r="A55" s="3"/>
    </row>
    <row r="56" spans="1:2" ht="51" x14ac:dyDescent="0.25">
      <c r="A56" s="7" t="s">
        <v>25</v>
      </c>
      <c r="B56" s="11" t="s">
        <v>26</v>
      </c>
    </row>
    <row r="57" spans="1:2" x14ac:dyDescent="0.25">
      <c r="A57" s="113" t="s">
        <v>297</v>
      </c>
    </row>
    <row r="58" spans="1:2" x14ac:dyDescent="0.25">
      <c r="A58" s="113" t="s">
        <v>298</v>
      </c>
    </row>
    <row r="59" spans="1:2" x14ac:dyDescent="0.25">
      <c r="A59" s="3"/>
    </row>
    <row r="60" spans="1:2" ht="25.5" x14ac:dyDescent="0.25">
      <c r="A60" s="7" t="s">
        <v>27</v>
      </c>
      <c r="B60" s="7" t="s">
        <v>28</v>
      </c>
    </row>
    <row r="61" spans="1:2" x14ac:dyDescent="0.25">
      <c r="A61" s="3"/>
    </row>
    <row r="62" spans="1:2" ht="38.25" x14ac:dyDescent="0.25">
      <c r="A62" s="9" t="s">
        <v>29</v>
      </c>
      <c r="B62" s="9" t="s">
        <v>30</v>
      </c>
    </row>
    <row r="63" spans="1:2" x14ac:dyDescent="0.25">
      <c r="A63" s="215" t="s">
        <v>766</v>
      </c>
    </row>
    <row r="64" spans="1:2" x14ac:dyDescent="0.25">
      <c r="A64" s="3"/>
    </row>
    <row r="65" spans="1:2" ht="25.5" x14ac:dyDescent="0.25">
      <c r="A65" s="9" t="s">
        <v>31</v>
      </c>
      <c r="B65" s="9" t="s">
        <v>32</v>
      </c>
    </row>
    <row r="66" spans="1:2" x14ac:dyDescent="0.25">
      <c r="A66" s="117" t="s">
        <v>299</v>
      </c>
    </row>
    <row r="67" spans="1:2" x14ac:dyDescent="0.25">
      <c r="A67" s="117" t="s">
        <v>300</v>
      </c>
    </row>
    <row r="68" spans="1:2" x14ac:dyDescent="0.25">
      <c r="A68" s="12"/>
    </row>
    <row r="69" spans="1:2" x14ac:dyDescent="0.25">
      <c r="A69" s="9" t="s">
        <v>33</v>
      </c>
      <c r="B69" s="9" t="s">
        <v>34</v>
      </c>
    </row>
    <row r="70" spans="1:2" x14ac:dyDescent="0.25">
      <c r="A70" s="117" t="s">
        <v>301</v>
      </c>
    </row>
    <row r="71" spans="1:2" x14ac:dyDescent="0.25">
      <c r="A71" s="117" t="s">
        <v>302</v>
      </c>
    </row>
    <row r="72" spans="1:2" x14ac:dyDescent="0.25">
      <c r="A72" s="12"/>
    </row>
    <row r="73" spans="1:2" x14ac:dyDescent="0.25">
      <c r="A73" s="9" t="s">
        <v>35</v>
      </c>
      <c r="B73" s="9" t="s">
        <v>36</v>
      </c>
    </row>
    <row r="74" spans="1:2" x14ac:dyDescent="0.25">
      <c r="A74" s="113" t="s">
        <v>37</v>
      </c>
    </row>
    <row r="75" spans="1:2" x14ac:dyDescent="0.25">
      <c r="A75" s="117" t="s">
        <v>303</v>
      </c>
    </row>
    <row r="76" spans="1:2" x14ac:dyDescent="0.25">
      <c r="A76" s="117" t="s">
        <v>304</v>
      </c>
    </row>
    <row r="77" spans="1:2" x14ac:dyDescent="0.25">
      <c r="A77" s="117" t="s">
        <v>745</v>
      </c>
    </row>
    <row r="78" spans="1:2" x14ac:dyDescent="0.25">
      <c r="A78" s="3"/>
    </row>
    <row r="79" spans="1:2" x14ac:dyDescent="0.25">
      <c r="A79" s="113" t="s">
        <v>305</v>
      </c>
    </row>
    <row r="80" spans="1:2" x14ac:dyDescent="0.25">
      <c r="A80" s="113" t="s">
        <v>306</v>
      </c>
    </row>
    <row r="81" spans="1:2" x14ac:dyDescent="0.25">
      <c r="A81" s="3"/>
    </row>
    <row r="82" spans="1:2" x14ac:dyDescent="0.25">
      <c r="A82" s="14" t="s">
        <v>38</v>
      </c>
      <c r="B82" s="15" t="s">
        <v>39</v>
      </c>
    </row>
    <row r="83" spans="1:2" x14ac:dyDescent="0.25">
      <c r="A83" s="16" t="s">
        <v>40</v>
      </c>
      <c r="B83" s="17">
        <v>0.3</v>
      </c>
    </row>
    <row r="84" spans="1:2" x14ac:dyDescent="0.25">
      <c r="A84" s="16" t="s">
        <v>41</v>
      </c>
      <c r="B84" s="17">
        <v>0.5</v>
      </c>
    </row>
    <row r="85" spans="1:2" x14ac:dyDescent="0.25">
      <c r="A85" s="16" t="s">
        <v>42</v>
      </c>
      <c r="B85" s="17">
        <v>0.7</v>
      </c>
    </row>
    <row r="86" spans="1:2" x14ac:dyDescent="0.25">
      <c r="A86" s="16" t="s">
        <v>43</v>
      </c>
      <c r="B86" s="17">
        <v>1</v>
      </c>
    </row>
    <row r="87" spans="1:2" x14ac:dyDescent="0.25">
      <c r="A87" s="13"/>
    </row>
    <row r="88" spans="1:2" x14ac:dyDescent="0.25">
      <c r="A88" s="9" t="s">
        <v>44</v>
      </c>
      <c r="B88" s="9" t="s">
        <v>45</v>
      </c>
    </row>
    <row r="89" spans="1:2" x14ac:dyDescent="0.25">
      <c r="A89" s="113" t="s">
        <v>46</v>
      </c>
    </row>
    <row r="90" spans="1:2" x14ac:dyDescent="0.25">
      <c r="A90" s="113" t="s">
        <v>47</v>
      </c>
    </row>
    <row r="91" spans="1:2" x14ac:dyDescent="0.25">
      <c r="A91" s="113" t="s">
        <v>48</v>
      </c>
    </row>
    <row r="92" spans="1:2" x14ac:dyDescent="0.25">
      <c r="A92" s="113" t="s">
        <v>307</v>
      </c>
    </row>
    <row r="93" spans="1:2" x14ac:dyDescent="0.25">
      <c r="A93" s="113" t="s">
        <v>308</v>
      </c>
    </row>
    <row r="94" spans="1:2" x14ac:dyDescent="0.25">
      <c r="A94" s="8"/>
    </row>
    <row r="95" spans="1:2" x14ac:dyDescent="0.25">
      <c r="A95" s="8" t="s">
        <v>49</v>
      </c>
      <c r="B95" s="8" t="s">
        <v>50</v>
      </c>
    </row>
    <row r="96" spans="1:2" x14ac:dyDescent="0.25">
      <c r="A96" s="113" t="s">
        <v>51</v>
      </c>
    </row>
    <row r="97" spans="1:2" x14ac:dyDescent="0.25">
      <c r="A97" s="7"/>
    </row>
    <row r="98" spans="1:2" x14ac:dyDescent="0.25">
      <c r="A98" s="9" t="s">
        <v>52</v>
      </c>
      <c r="B98" s="9" t="s">
        <v>53</v>
      </c>
    </row>
    <row r="99" spans="1:2" x14ac:dyDescent="0.25">
      <c r="A99" s="113" t="s">
        <v>54</v>
      </c>
    </row>
    <row r="100" spans="1:2" x14ac:dyDescent="0.25">
      <c r="A100" s="13"/>
    </row>
    <row r="101" spans="1:2" x14ac:dyDescent="0.25">
      <c r="A101" s="8" t="s">
        <v>55</v>
      </c>
      <c r="B101" s="8" t="s">
        <v>56</v>
      </c>
    </row>
    <row r="102" spans="1:2" x14ac:dyDescent="0.25">
      <c r="A102" s="117" t="s">
        <v>309</v>
      </c>
    </row>
    <row r="103" spans="1:2" x14ac:dyDescent="0.25">
      <c r="A103" s="117" t="s">
        <v>310</v>
      </c>
    </row>
    <row r="104" spans="1:2" x14ac:dyDescent="0.25">
      <c r="A104" s="3"/>
    </row>
    <row r="105" spans="1:2" ht="25.5" x14ac:dyDescent="0.25">
      <c r="A105" s="9" t="s">
        <v>57</v>
      </c>
      <c r="B105" s="9" t="s">
        <v>58</v>
      </c>
    </row>
    <row r="106" spans="1:2" x14ac:dyDescent="0.25">
      <c r="A106" s="113" t="s">
        <v>311</v>
      </c>
    </row>
    <row r="107" spans="1:2" x14ac:dyDescent="0.25">
      <c r="A107" s="113" t="s">
        <v>312</v>
      </c>
    </row>
    <row r="108" spans="1:2" x14ac:dyDescent="0.25">
      <c r="A108" s="8"/>
    </row>
    <row r="109" spans="1:2" x14ac:dyDescent="0.25">
      <c r="A109" s="9" t="s">
        <v>59</v>
      </c>
      <c r="B109" s="9" t="s">
        <v>60</v>
      </c>
    </row>
    <row r="110" spans="1:2" x14ac:dyDescent="0.25">
      <c r="A110" s="113" t="s">
        <v>313</v>
      </c>
    </row>
    <row r="111" spans="1:2" x14ac:dyDescent="0.25">
      <c r="A111" s="113" t="s">
        <v>314</v>
      </c>
    </row>
    <row r="112" spans="1:2" x14ac:dyDescent="0.25">
      <c r="A112" s="113" t="s">
        <v>315</v>
      </c>
    </row>
    <row r="113" spans="1:2" x14ac:dyDescent="0.25">
      <c r="A113" s="113" t="s">
        <v>316</v>
      </c>
    </row>
    <row r="114" spans="1:2" x14ac:dyDescent="0.25">
      <c r="A114" s="113" t="s">
        <v>317</v>
      </c>
    </row>
    <row r="115" spans="1:2" x14ac:dyDescent="0.25">
      <c r="A115" s="7"/>
    </row>
    <row r="116" spans="1:2" x14ac:dyDescent="0.25">
      <c r="A116" s="113" t="s">
        <v>61</v>
      </c>
    </row>
    <row r="117" spans="1:2" x14ac:dyDescent="0.25">
      <c r="A117" s="8"/>
    </row>
    <row r="118" spans="1:2" ht="25.5" x14ac:dyDescent="0.25">
      <c r="A118" s="8" t="s">
        <v>62</v>
      </c>
      <c r="B118" s="8" t="s">
        <v>63</v>
      </c>
    </row>
    <row r="119" spans="1:2" x14ac:dyDescent="0.25">
      <c r="A119" s="113" t="s">
        <v>64</v>
      </c>
    </row>
    <row r="120" spans="1:2" x14ac:dyDescent="0.25">
      <c r="A120" s="113" t="s">
        <v>318</v>
      </c>
    </row>
    <row r="121" spans="1:2" x14ac:dyDescent="0.25">
      <c r="A121" s="113" t="s">
        <v>319</v>
      </c>
    </row>
    <row r="122" spans="1:2" x14ac:dyDescent="0.25">
      <c r="A122" s="113" t="s">
        <v>320</v>
      </c>
    </row>
    <row r="123" spans="1:2" x14ac:dyDescent="0.25">
      <c r="A123" s="113"/>
    </row>
    <row r="124" spans="1:2" x14ac:dyDescent="0.25">
      <c r="A124" s="113" t="s">
        <v>390</v>
      </c>
    </row>
    <row r="125" spans="1:2" x14ac:dyDescent="0.25">
      <c r="A125" s="113" t="s">
        <v>321</v>
      </c>
    </row>
    <row r="126" spans="1:2" x14ac:dyDescent="0.25">
      <c r="A126" s="113"/>
    </row>
    <row r="127" spans="1:2" x14ac:dyDescent="0.25">
      <c r="A127" s="113" t="s">
        <v>747</v>
      </c>
    </row>
    <row r="128" spans="1:2" x14ac:dyDescent="0.25">
      <c r="A128" s="18"/>
    </row>
    <row r="129" spans="1:2" x14ac:dyDescent="0.25">
      <c r="A129" s="8" t="s">
        <v>65</v>
      </c>
      <c r="B129" s="8" t="s">
        <v>66</v>
      </c>
    </row>
    <row r="130" spans="1:2" x14ac:dyDescent="0.25">
      <c r="A130" s="113" t="s">
        <v>67</v>
      </c>
    </row>
    <row r="131" spans="1:2" x14ac:dyDescent="0.25">
      <c r="A131" s="18" t="s">
        <v>68</v>
      </c>
    </row>
    <row r="132" spans="1:2" x14ac:dyDescent="0.25">
      <c r="A132" s="113" t="s">
        <v>69</v>
      </c>
    </row>
    <row r="133" spans="1:2" x14ac:dyDescent="0.25">
      <c r="A133" s="18" t="s">
        <v>70</v>
      </c>
    </row>
    <row r="134" spans="1:2" x14ac:dyDescent="0.25">
      <c r="A134" s="113" t="s">
        <v>71</v>
      </c>
    </row>
    <row r="135" spans="1:2" x14ac:dyDescent="0.25">
      <c r="A135" s="8"/>
    </row>
    <row r="136" spans="1:2" x14ac:dyDescent="0.25">
      <c r="A136" s="8" t="s">
        <v>72</v>
      </c>
      <c r="B136" s="8" t="s">
        <v>73</v>
      </c>
    </row>
    <row r="137" spans="1:2" x14ac:dyDescent="0.25">
      <c r="A137" s="18" t="s">
        <v>74</v>
      </c>
    </row>
    <row r="138" spans="1:2" x14ac:dyDescent="0.25">
      <c r="A138" s="117" t="s">
        <v>748</v>
      </c>
    </row>
    <row r="139" spans="1:2" x14ac:dyDescent="0.25">
      <c r="A139" s="117" t="s">
        <v>322</v>
      </c>
    </row>
    <row r="140" spans="1:2" x14ac:dyDescent="0.25">
      <c r="A140" s="117" t="s">
        <v>323</v>
      </c>
    </row>
    <row r="141" spans="1:2" x14ac:dyDescent="0.25">
      <c r="A141" s="117" t="s">
        <v>324</v>
      </c>
    </row>
    <row r="142" spans="1:2" x14ac:dyDescent="0.25">
      <c r="A142" s="117" t="s">
        <v>325</v>
      </c>
    </row>
    <row r="143" spans="1:2" x14ac:dyDescent="0.25">
      <c r="A143" s="117" t="s">
        <v>326</v>
      </c>
    </row>
    <row r="144" spans="1:2" x14ac:dyDescent="0.25">
      <c r="A144" s="18" t="s">
        <v>75</v>
      </c>
    </row>
    <row r="145" spans="1:1" x14ac:dyDescent="0.25">
      <c r="A145" s="113" t="s">
        <v>391</v>
      </c>
    </row>
    <row r="146" spans="1:1" x14ac:dyDescent="0.25">
      <c r="A146" s="113" t="s">
        <v>327</v>
      </c>
    </row>
    <row r="147" spans="1:1" x14ac:dyDescent="0.25">
      <c r="A147" s="113"/>
    </row>
    <row r="148" spans="1:1" x14ac:dyDescent="0.25">
      <c r="A148" s="113" t="s">
        <v>328</v>
      </c>
    </row>
    <row r="149" spans="1:1" x14ac:dyDescent="0.25">
      <c r="A149" s="113" t="s">
        <v>329</v>
      </c>
    </row>
    <row r="150" spans="1:1" x14ac:dyDescent="0.25">
      <c r="A150" s="113"/>
    </row>
    <row r="151" spans="1:1" x14ac:dyDescent="0.25">
      <c r="A151" s="113" t="s">
        <v>749</v>
      </c>
    </row>
    <row r="152" spans="1:1" x14ac:dyDescent="0.25">
      <c r="A152" s="113" t="s">
        <v>330</v>
      </c>
    </row>
    <row r="153" spans="1:1" x14ac:dyDescent="0.25">
      <c r="A153" s="113" t="s">
        <v>331</v>
      </c>
    </row>
    <row r="154" spans="1:1" x14ac:dyDescent="0.25">
      <c r="A154" s="113" t="s">
        <v>332</v>
      </c>
    </row>
    <row r="155" spans="1:1" x14ac:dyDescent="0.25">
      <c r="A155" s="113"/>
    </row>
    <row r="156" spans="1:1" x14ac:dyDescent="0.25">
      <c r="A156" s="113" t="s">
        <v>333</v>
      </c>
    </row>
    <row r="157" spans="1:1" x14ac:dyDescent="0.25">
      <c r="A157" s="113" t="s">
        <v>334</v>
      </c>
    </row>
    <row r="158" spans="1:1" x14ac:dyDescent="0.25">
      <c r="A158" s="113" t="s">
        <v>335</v>
      </c>
    </row>
    <row r="159" spans="1:1" x14ac:dyDescent="0.25">
      <c r="A159" s="113" t="s">
        <v>336</v>
      </c>
    </row>
    <row r="160" spans="1:1" x14ac:dyDescent="0.25">
      <c r="A160" s="113"/>
    </row>
    <row r="161" spans="1:2" x14ac:dyDescent="0.25">
      <c r="A161" s="113" t="s">
        <v>337</v>
      </c>
    </row>
    <row r="162" spans="1:2" x14ac:dyDescent="0.25">
      <c r="A162" s="113" t="s">
        <v>392</v>
      </c>
    </row>
    <row r="163" spans="1:2" x14ac:dyDescent="0.25">
      <c r="A163" s="113"/>
    </row>
    <row r="164" spans="1:2" x14ac:dyDescent="0.25">
      <c r="A164" s="113" t="s">
        <v>338</v>
      </c>
    </row>
    <row r="165" spans="1:2" x14ac:dyDescent="0.25">
      <c r="A165" s="113" t="s">
        <v>339</v>
      </c>
    </row>
    <row r="166" spans="1:2" x14ac:dyDescent="0.25">
      <c r="A166" s="113"/>
    </row>
    <row r="167" spans="1:2" x14ac:dyDescent="0.25">
      <c r="A167" s="113" t="s">
        <v>340</v>
      </c>
    </row>
    <row r="168" spans="1:2" x14ac:dyDescent="0.25">
      <c r="A168" s="113" t="s">
        <v>341</v>
      </c>
    </row>
    <row r="169" spans="1:2" x14ac:dyDescent="0.25">
      <c r="A169" s="118" t="s">
        <v>76</v>
      </c>
    </row>
    <row r="170" spans="1:2" x14ac:dyDescent="0.25">
      <c r="A170" s="118" t="s">
        <v>77</v>
      </c>
    </row>
    <row r="171" spans="1:2" x14ac:dyDescent="0.25">
      <c r="A171" s="10"/>
    </row>
    <row r="172" spans="1:2" x14ac:dyDescent="0.25">
      <c r="A172" s="8" t="s">
        <v>78</v>
      </c>
      <c r="B172" s="8" t="s">
        <v>79</v>
      </c>
    </row>
    <row r="173" spans="1:2" ht="25.5" x14ac:dyDescent="0.25">
      <c r="A173" s="18" t="s">
        <v>80</v>
      </c>
    </row>
    <row r="174" spans="1:2" x14ac:dyDescent="0.25">
      <c r="A174" s="20" t="s">
        <v>81</v>
      </c>
    </row>
    <row r="175" spans="1:2" x14ac:dyDescent="0.25">
      <c r="A175" s="113" t="s">
        <v>342</v>
      </c>
    </row>
    <row r="176" spans="1:2" x14ac:dyDescent="0.25">
      <c r="A176" s="113" t="s">
        <v>343</v>
      </c>
    </row>
    <row r="177" spans="1:1" x14ac:dyDescent="0.25">
      <c r="A177" s="113" t="s">
        <v>344</v>
      </c>
    </row>
    <row r="178" spans="1:1" x14ac:dyDescent="0.25">
      <c r="A178" s="20"/>
    </row>
    <row r="179" spans="1:1" x14ac:dyDescent="0.25">
      <c r="A179" s="113" t="s">
        <v>82</v>
      </c>
    </row>
    <row r="180" spans="1:1" x14ac:dyDescent="0.25">
      <c r="A180" s="113" t="s">
        <v>83</v>
      </c>
    </row>
    <row r="181" spans="1:1" x14ac:dyDescent="0.25">
      <c r="A181" s="113"/>
    </row>
    <row r="182" spans="1:1" x14ac:dyDescent="0.25">
      <c r="A182" s="20" t="s">
        <v>84</v>
      </c>
    </row>
    <row r="183" spans="1:1" x14ac:dyDescent="0.25">
      <c r="A183" s="113" t="s">
        <v>345</v>
      </c>
    </row>
    <row r="184" spans="1:1" x14ac:dyDescent="0.25">
      <c r="A184" s="113" t="s">
        <v>346</v>
      </c>
    </row>
    <row r="185" spans="1:1" x14ac:dyDescent="0.25">
      <c r="A185" s="113" t="s">
        <v>347</v>
      </c>
    </row>
    <row r="186" spans="1:1" x14ac:dyDescent="0.25">
      <c r="A186" s="113" t="s">
        <v>85</v>
      </c>
    </row>
    <row r="187" spans="1:1" x14ac:dyDescent="0.25">
      <c r="A187" s="113" t="s">
        <v>86</v>
      </c>
    </row>
    <row r="188" spans="1:1" x14ac:dyDescent="0.25">
      <c r="A188" s="21" t="s">
        <v>87</v>
      </c>
    </row>
    <row r="189" spans="1:1" x14ac:dyDescent="0.25">
      <c r="A189" s="113" t="s">
        <v>88</v>
      </c>
    </row>
    <row r="190" spans="1:1" x14ac:dyDescent="0.25">
      <c r="A190" s="21" t="s">
        <v>89</v>
      </c>
    </row>
    <row r="191" spans="1:1" x14ac:dyDescent="0.25">
      <c r="A191" s="113" t="s">
        <v>348</v>
      </c>
    </row>
    <row r="192" spans="1:1" x14ac:dyDescent="0.25">
      <c r="A192" s="113" t="s">
        <v>349</v>
      </c>
    </row>
    <row r="193" spans="1:3" x14ac:dyDescent="0.25">
      <c r="A193" s="22"/>
    </row>
    <row r="194" spans="1:3" ht="25.5" x14ac:dyDescent="0.25">
      <c r="A194" s="11" t="s">
        <v>91</v>
      </c>
      <c r="B194" s="11" t="s">
        <v>92</v>
      </c>
    </row>
    <row r="195" spans="1:3" x14ac:dyDescent="0.25">
      <c r="A195" s="23"/>
    </row>
    <row r="196" spans="1:3" x14ac:dyDescent="0.25">
      <c r="A196" s="24"/>
      <c r="B196" s="156" t="s">
        <v>397</v>
      </c>
      <c r="C196" s="156" t="s">
        <v>103</v>
      </c>
    </row>
    <row r="197" spans="1:3" x14ac:dyDescent="0.25">
      <c r="A197" s="26"/>
      <c r="B197" s="39" t="s">
        <v>134</v>
      </c>
      <c r="C197" s="39" t="s">
        <v>134</v>
      </c>
    </row>
    <row r="198" spans="1:3" x14ac:dyDescent="0.25">
      <c r="A198" s="26" t="s">
        <v>94</v>
      </c>
      <c r="B198" s="127">
        <f>SUM(B199:B201)</f>
        <v>10089866354</v>
      </c>
      <c r="C198" s="157">
        <v>9818632660</v>
      </c>
    </row>
    <row r="199" spans="1:3" ht="25.5" x14ac:dyDescent="0.25">
      <c r="A199" s="29" t="s">
        <v>95</v>
      </c>
      <c r="B199" s="123">
        <v>9132233035</v>
      </c>
      <c r="C199" s="159">
        <v>7758474856</v>
      </c>
    </row>
    <row r="200" spans="1:3" ht="25.5" x14ac:dyDescent="0.25">
      <c r="A200" s="29" t="s">
        <v>96</v>
      </c>
      <c r="B200" s="123">
        <v>253376394</v>
      </c>
      <c r="C200" s="159">
        <v>1730755837</v>
      </c>
    </row>
    <row r="201" spans="1:3" ht="25.5" x14ac:dyDescent="0.25">
      <c r="A201" s="29" t="s">
        <v>97</v>
      </c>
      <c r="B201" s="123">
        <v>704256925</v>
      </c>
      <c r="C201" s="159">
        <v>329401967</v>
      </c>
    </row>
    <row r="202" spans="1:3" x14ac:dyDescent="0.25">
      <c r="A202" s="26" t="s">
        <v>98</v>
      </c>
      <c r="B202" s="122">
        <f>SUM(B203:B205)</f>
        <v>4076765762</v>
      </c>
      <c r="C202" s="158">
        <v>5783882585</v>
      </c>
    </row>
    <row r="203" spans="1:3" ht="25.5" x14ac:dyDescent="0.25">
      <c r="A203" s="29" t="s">
        <v>99</v>
      </c>
      <c r="B203" s="123">
        <v>0</v>
      </c>
      <c r="C203" s="159">
        <v>3999615000</v>
      </c>
    </row>
    <row r="204" spans="1:3" ht="38.25" x14ac:dyDescent="0.25">
      <c r="A204" s="167" t="s">
        <v>394</v>
      </c>
      <c r="B204" s="169">
        <v>0</v>
      </c>
      <c r="C204" s="168">
        <v>1784267585</v>
      </c>
    </row>
    <row r="205" spans="1:3" ht="25.5" x14ac:dyDescent="0.25">
      <c r="A205" s="166" t="s">
        <v>393</v>
      </c>
      <c r="B205" s="123">
        <v>4076765762</v>
      </c>
      <c r="C205" s="119">
        <v>0</v>
      </c>
    </row>
    <row r="206" spans="1:3" ht="15.75" thickBot="1" x14ac:dyDescent="0.3">
      <c r="A206" s="33"/>
      <c r="B206" s="120">
        <f>B202+B198</f>
        <v>14166632116</v>
      </c>
      <c r="C206" s="120">
        <v>15602515245</v>
      </c>
    </row>
    <row r="207" spans="1:3" x14ac:dyDescent="0.25">
      <c r="A207" s="34"/>
      <c r="B207" s="170"/>
      <c r="C207" s="170"/>
    </row>
    <row r="208" spans="1:3" x14ac:dyDescent="0.25">
      <c r="A208" s="34"/>
    </row>
    <row r="209" spans="1:3" ht="25.5" x14ac:dyDescent="0.25">
      <c r="A209" s="11" t="s">
        <v>100</v>
      </c>
      <c r="B209" s="11" t="s">
        <v>101</v>
      </c>
    </row>
    <row r="210" spans="1:3" x14ac:dyDescent="0.25">
      <c r="A210" s="23"/>
    </row>
    <row r="211" spans="1:3" x14ac:dyDescent="0.25">
      <c r="A211" s="234"/>
      <c r="B211" s="156" t="s">
        <v>397</v>
      </c>
      <c r="C211" s="156" t="s">
        <v>103</v>
      </c>
    </row>
    <row r="212" spans="1:3" x14ac:dyDescent="0.25">
      <c r="A212" s="234"/>
      <c r="B212" s="39" t="s">
        <v>134</v>
      </c>
      <c r="C212" s="39" t="s">
        <v>134</v>
      </c>
    </row>
    <row r="213" spans="1:3" x14ac:dyDescent="0.25">
      <c r="A213" s="36"/>
      <c r="B213" s="27"/>
      <c r="C213" s="37"/>
    </row>
    <row r="214" spans="1:3" x14ac:dyDescent="0.25">
      <c r="A214" s="38" t="s">
        <v>104</v>
      </c>
      <c r="B214" s="39"/>
      <c r="C214" s="40"/>
    </row>
    <row r="215" spans="1:3" ht="25.5" x14ac:dyDescent="0.25">
      <c r="A215" s="41" t="s">
        <v>105</v>
      </c>
      <c r="B215" s="28">
        <v>45709814587</v>
      </c>
      <c r="C215" s="157">
        <v>51681320934</v>
      </c>
    </row>
    <row r="216" spans="1:3" ht="38.25" x14ac:dyDescent="0.25">
      <c r="A216" s="171" t="s">
        <v>395</v>
      </c>
      <c r="B216" s="157">
        <v>41335759948</v>
      </c>
      <c r="C216" s="172">
        <v>28156919724</v>
      </c>
    </row>
    <row r="217" spans="1:3" ht="25.5" x14ac:dyDescent="0.25">
      <c r="A217" s="41" t="s">
        <v>106</v>
      </c>
      <c r="B217" s="31">
        <v>12120552724</v>
      </c>
      <c r="C217" s="158">
        <v>8656403420</v>
      </c>
    </row>
    <row r="218" spans="1:3" ht="15.75" thickBot="1" x14ac:dyDescent="0.3">
      <c r="A218" s="33"/>
      <c r="B218" s="120">
        <f>SUM(B215:B217)</f>
        <v>99166127259</v>
      </c>
      <c r="C218" s="120">
        <v>88494644078</v>
      </c>
    </row>
    <row r="219" spans="1:3" x14ac:dyDescent="0.25">
      <c r="A219" s="34"/>
      <c r="B219" s="170"/>
      <c r="C219" s="170"/>
    </row>
    <row r="220" spans="1:3" x14ac:dyDescent="0.25">
      <c r="A220" s="113" t="s">
        <v>750</v>
      </c>
    </row>
    <row r="221" spans="1:3" x14ac:dyDescent="0.25">
      <c r="A221" s="34" t="s">
        <v>396</v>
      </c>
    </row>
    <row r="222" spans="1:3" x14ac:dyDescent="0.25">
      <c r="A222" s="43"/>
    </row>
    <row r="223" spans="1:3" ht="25.5" x14ac:dyDescent="0.25">
      <c r="A223" s="11" t="s">
        <v>107</v>
      </c>
      <c r="B223" s="11" t="s">
        <v>108</v>
      </c>
    </row>
    <row r="224" spans="1:3" x14ac:dyDescent="0.25">
      <c r="A224" s="24"/>
      <c r="B224" s="156" t="s">
        <v>397</v>
      </c>
      <c r="C224" s="156" t="s">
        <v>103</v>
      </c>
    </row>
    <row r="225" spans="1:3" x14ac:dyDescent="0.25">
      <c r="A225" s="44"/>
      <c r="B225" s="35" t="s">
        <v>102</v>
      </c>
      <c r="C225" s="32" t="s">
        <v>102</v>
      </c>
    </row>
    <row r="226" spans="1:3" x14ac:dyDescent="0.25">
      <c r="A226" s="26" t="s">
        <v>109</v>
      </c>
      <c r="B226" s="252">
        <v>7353225757</v>
      </c>
      <c r="C226" s="252">
        <v>6268102413</v>
      </c>
    </row>
    <row r="227" spans="1:3" x14ac:dyDescent="0.25">
      <c r="A227" s="26" t="s">
        <v>110</v>
      </c>
      <c r="B227" s="252"/>
      <c r="C227" s="252"/>
    </row>
    <row r="228" spans="1:3" x14ac:dyDescent="0.25">
      <c r="A228" s="38" t="s">
        <v>111</v>
      </c>
      <c r="B228" s="244">
        <v>281350590</v>
      </c>
      <c r="C228" s="244">
        <v>245590409</v>
      </c>
    </row>
    <row r="229" spans="1:3" x14ac:dyDescent="0.25">
      <c r="A229" s="38" t="s">
        <v>112</v>
      </c>
      <c r="B229" s="244"/>
      <c r="C229" s="244"/>
    </row>
    <row r="230" spans="1:3" x14ac:dyDescent="0.25">
      <c r="A230" s="38" t="s">
        <v>111</v>
      </c>
      <c r="B230" s="244">
        <v>135790733</v>
      </c>
      <c r="C230" s="244">
        <v>119111045</v>
      </c>
    </row>
    <row r="231" spans="1:3" x14ac:dyDescent="0.25">
      <c r="A231" s="38" t="s">
        <v>113</v>
      </c>
      <c r="B231" s="244"/>
      <c r="C231" s="244"/>
    </row>
    <row r="232" spans="1:3" x14ac:dyDescent="0.25">
      <c r="A232" s="38" t="s">
        <v>114</v>
      </c>
      <c r="B232" s="28">
        <v>72978003</v>
      </c>
      <c r="C232" s="157">
        <v>81992972</v>
      </c>
    </row>
    <row r="233" spans="1:3" ht="15.75" thickBot="1" x14ac:dyDescent="0.3">
      <c r="A233" s="38"/>
      <c r="B233" s="120">
        <f>SUM(B226:B232)</f>
        <v>7843345083</v>
      </c>
      <c r="C233" s="120">
        <f>SUM(C226:C232)</f>
        <v>6714796839</v>
      </c>
    </row>
    <row r="234" spans="1:3" x14ac:dyDescent="0.25">
      <c r="A234" s="45"/>
      <c r="B234" s="170"/>
      <c r="C234" s="170"/>
    </row>
    <row r="235" spans="1:3" x14ac:dyDescent="0.25">
      <c r="A235" s="11"/>
    </row>
    <row r="236" spans="1:3" ht="25.5" x14ac:dyDescent="0.25">
      <c r="A236" s="11" t="s">
        <v>115</v>
      </c>
      <c r="B236" s="11" t="s">
        <v>116</v>
      </c>
    </row>
    <row r="237" spans="1:3" x14ac:dyDescent="0.25">
      <c r="A237" s="46"/>
    </row>
    <row r="238" spans="1:3" x14ac:dyDescent="0.25">
      <c r="A238" s="24"/>
      <c r="B238" s="156" t="s">
        <v>397</v>
      </c>
      <c r="C238" s="156" t="s">
        <v>103</v>
      </c>
    </row>
    <row r="239" spans="1:3" x14ac:dyDescent="0.25">
      <c r="A239" s="38"/>
      <c r="B239" s="35" t="s">
        <v>102</v>
      </c>
      <c r="C239" s="156" t="s">
        <v>102</v>
      </c>
    </row>
    <row r="240" spans="1:3" x14ac:dyDescent="0.25">
      <c r="A240" s="26" t="s">
        <v>117</v>
      </c>
      <c r="B240" s="31">
        <f>SUM(B242:B245)</f>
        <v>3425495028</v>
      </c>
      <c r="C240" s="158">
        <v>1818069346</v>
      </c>
    </row>
    <row r="241" spans="1:3" x14ac:dyDescent="0.25">
      <c r="A241" s="47" t="s">
        <v>118</v>
      </c>
      <c r="B241" s="32"/>
      <c r="C241" s="156"/>
    </row>
    <row r="242" spans="1:3" ht="25.5" x14ac:dyDescent="0.25">
      <c r="A242" s="48" t="s">
        <v>119</v>
      </c>
      <c r="B242" s="30">
        <v>2568730521</v>
      </c>
      <c r="C242" s="159">
        <v>1176791081</v>
      </c>
    </row>
    <row r="243" spans="1:3" ht="38.25" x14ac:dyDescent="0.25">
      <c r="A243" s="48" t="s">
        <v>120</v>
      </c>
      <c r="B243" s="30">
        <v>499137919</v>
      </c>
      <c r="C243" s="159">
        <v>501801482</v>
      </c>
    </row>
    <row r="244" spans="1:3" ht="25.5" x14ac:dyDescent="0.25">
      <c r="A244" s="173" t="s">
        <v>399</v>
      </c>
      <c r="B244" s="159">
        <v>336829498</v>
      </c>
      <c r="C244" s="159">
        <v>139476783</v>
      </c>
    </row>
    <row r="245" spans="1:3" ht="25.5" x14ac:dyDescent="0.25">
      <c r="A245" s="173" t="s">
        <v>398</v>
      </c>
      <c r="B245" s="159">
        <v>20797090</v>
      </c>
      <c r="C245" s="119">
        <v>0</v>
      </c>
    </row>
    <row r="246" spans="1:3" x14ac:dyDescent="0.25">
      <c r="A246" s="26" t="s">
        <v>121</v>
      </c>
      <c r="B246" s="31">
        <v>5000000</v>
      </c>
      <c r="C246" s="158">
        <v>5044451</v>
      </c>
    </row>
    <row r="247" spans="1:3" ht="15.75" thickBot="1" x14ac:dyDescent="0.3">
      <c r="A247" s="49"/>
      <c r="B247" s="120">
        <f>B240+B246</f>
        <v>3430495028</v>
      </c>
      <c r="C247" s="120">
        <v>1823113797</v>
      </c>
    </row>
    <row r="248" spans="1:3" x14ac:dyDescent="0.25">
      <c r="A248" s="50"/>
      <c r="B248" s="170"/>
      <c r="C248" s="170"/>
    </row>
    <row r="249" spans="1:3" x14ac:dyDescent="0.25">
      <c r="A249" s="50"/>
    </row>
    <row r="250" spans="1:3" ht="25.5" x14ac:dyDescent="0.25">
      <c r="A250" s="7" t="s">
        <v>122</v>
      </c>
      <c r="B250" s="7" t="s">
        <v>123</v>
      </c>
    </row>
    <row r="251" spans="1:3" x14ac:dyDescent="0.25">
      <c r="A251" s="51"/>
    </row>
    <row r="252" spans="1:3" x14ac:dyDescent="0.25">
      <c r="A252" s="52"/>
      <c r="B252" s="15" t="s">
        <v>350</v>
      </c>
    </row>
    <row r="253" spans="1:3" x14ac:dyDescent="0.25">
      <c r="A253" s="53"/>
      <c r="B253" s="15" t="s">
        <v>234</v>
      </c>
    </row>
    <row r="254" spans="1:3" x14ac:dyDescent="0.25">
      <c r="A254" s="33" t="s">
        <v>124</v>
      </c>
      <c r="B254" s="35"/>
    </row>
    <row r="255" spans="1:3" x14ac:dyDescent="0.25">
      <c r="A255" s="26" t="s">
        <v>401</v>
      </c>
      <c r="B255" s="122">
        <v>739107444</v>
      </c>
      <c r="C255" s="170"/>
    </row>
    <row r="256" spans="1:3" x14ac:dyDescent="0.25">
      <c r="A256" s="42" t="s">
        <v>125</v>
      </c>
      <c r="B256" s="123">
        <v>0</v>
      </c>
    </row>
    <row r="257" spans="1:3" x14ac:dyDescent="0.25">
      <c r="A257" s="26" t="s">
        <v>400</v>
      </c>
      <c r="B257" s="124">
        <f>SUM(B255:B256)</f>
        <v>739107444</v>
      </c>
      <c r="C257" s="170"/>
    </row>
    <row r="258" spans="1:3" x14ac:dyDescent="0.25">
      <c r="A258" s="24" t="s">
        <v>118</v>
      </c>
      <c r="B258" s="125"/>
    </row>
    <row r="259" spans="1:3" x14ac:dyDescent="0.25">
      <c r="A259" s="24" t="s">
        <v>126</v>
      </c>
      <c r="B259" s="125">
        <v>361162844</v>
      </c>
    </row>
    <row r="260" spans="1:3" x14ac:dyDescent="0.25">
      <c r="A260" s="52"/>
      <c r="B260" s="126"/>
    </row>
    <row r="261" spans="1:3" x14ac:dyDescent="0.25">
      <c r="A261" s="33" t="s">
        <v>127</v>
      </c>
      <c r="B261" s="127"/>
    </row>
    <row r="262" spans="1:3" x14ac:dyDescent="0.25">
      <c r="A262" s="26" t="s">
        <v>401</v>
      </c>
      <c r="B262" s="122">
        <v>-576062473</v>
      </c>
      <c r="C262" s="170"/>
    </row>
    <row r="263" spans="1:3" x14ac:dyDescent="0.25">
      <c r="A263" s="42" t="s">
        <v>128</v>
      </c>
      <c r="B263" s="123">
        <v>-39929922</v>
      </c>
    </row>
    <row r="264" spans="1:3" x14ac:dyDescent="0.25">
      <c r="A264" s="26" t="s">
        <v>400</v>
      </c>
      <c r="B264" s="124">
        <f>SUM(B262:B263)</f>
        <v>-615992395</v>
      </c>
      <c r="C264" s="170"/>
    </row>
    <row r="265" spans="1:3" x14ac:dyDescent="0.25">
      <c r="A265" s="54"/>
      <c r="B265" s="126"/>
    </row>
    <row r="266" spans="1:3" x14ac:dyDescent="0.25">
      <c r="A266" s="33" t="s">
        <v>129</v>
      </c>
      <c r="B266" s="127"/>
    </row>
    <row r="267" spans="1:3" x14ac:dyDescent="0.25">
      <c r="A267" s="26" t="s">
        <v>401</v>
      </c>
      <c r="B267" s="122">
        <f>B255+B262</f>
        <v>163044971</v>
      </c>
      <c r="C267" s="170"/>
    </row>
    <row r="268" spans="1:3" ht="15.75" thickBot="1" x14ac:dyDescent="0.3">
      <c r="A268" s="26" t="s">
        <v>400</v>
      </c>
      <c r="B268" s="128">
        <f>B257+B264</f>
        <v>123115049</v>
      </c>
      <c r="C268" s="170"/>
    </row>
    <row r="269" spans="1:3" ht="15.75" thickTop="1" x14ac:dyDescent="0.25">
      <c r="A269" s="7"/>
    </row>
    <row r="270" spans="1:3" x14ac:dyDescent="0.25">
      <c r="A270" s="55"/>
    </row>
    <row r="271" spans="1:3" ht="25.5" x14ac:dyDescent="0.25">
      <c r="A271" s="7" t="s">
        <v>130</v>
      </c>
      <c r="B271" s="7" t="s">
        <v>131</v>
      </c>
    </row>
    <row r="272" spans="1:3" x14ac:dyDescent="0.25">
      <c r="A272" s="7"/>
      <c r="B272" s="7"/>
    </row>
    <row r="273" spans="1:5" x14ac:dyDescent="0.25">
      <c r="A273" s="56"/>
      <c r="B273" s="213" t="s">
        <v>752</v>
      </c>
    </row>
    <row r="274" spans="1:5" ht="25.5" x14ac:dyDescent="0.25">
      <c r="A274" s="24"/>
      <c r="B274" s="213" t="s">
        <v>767</v>
      </c>
      <c r="C274" s="32" t="s">
        <v>351</v>
      </c>
    </row>
    <row r="275" spans="1:5" x14ac:dyDescent="0.25">
      <c r="A275" s="38"/>
      <c r="B275" s="35" t="s">
        <v>134</v>
      </c>
      <c r="C275" s="35" t="s">
        <v>134</v>
      </c>
    </row>
    <row r="276" spans="1:5" x14ac:dyDescent="0.25">
      <c r="A276" s="38" t="s">
        <v>401</v>
      </c>
      <c r="B276" s="122">
        <f>C279</f>
        <v>446075939</v>
      </c>
      <c r="C276" s="122">
        <v>138477653</v>
      </c>
    </row>
    <row r="277" spans="1:5" x14ac:dyDescent="0.25">
      <c r="A277" s="38" t="s">
        <v>402</v>
      </c>
      <c r="B277" s="127">
        <f>336000000+10670000</f>
        <v>346670000</v>
      </c>
      <c r="C277" s="127">
        <v>461409300</v>
      </c>
    </row>
    <row r="278" spans="1:5" x14ac:dyDescent="0.25">
      <c r="A278" s="38" t="s">
        <v>403</v>
      </c>
      <c r="B278" s="127">
        <f>-84130580-56920846-10</f>
        <v>-141051436</v>
      </c>
      <c r="C278" s="127">
        <v>-153811014</v>
      </c>
    </row>
    <row r="279" spans="1:5" ht="15.75" thickBot="1" x14ac:dyDescent="0.3">
      <c r="A279" s="33" t="s">
        <v>400</v>
      </c>
      <c r="B279" s="130">
        <f>SUM(B276:B278)</f>
        <v>651694503</v>
      </c>
      <c r="C279" s="130">
        <v>446075939</v>
      </c>
    </row>
    <row r="280" spans="1:5" ht="15.75" thickTop="1" x14ac:dyDescent="0.25">
      <c r="B280" s="170"/>
      <c r="C280" s="170"/>
    </row>
    <row r="281" spans="1:5" x14ac:dyDescent="0.25">
      <c r="A281" s="57"/>
    </row>
    <row r="282" spans="1:5" x14ac:dyDescent="0.25">
      <c r="A282" s="7"/>
    </row>
    <row r="283" spans="1:5" x14ac:dyDescent="0.25">
      <c r="A283" s="7"/>
    </row>
    <row r="284" spans="1:5" ht="25.5" x14ac:dyDescent="0.25">
      <c r="A284" s="7" t="s">
        <v>132</v>
      </c>
      <c r="B284" s="7" t="s">
        <v>133</v>
      </c>
    </row>
    <row r="285" spans="1:5" x14ac:dyDescent="0.25">
      <c r="A285" s="56"/>
    </row>
    <row r="286" spans="1:5" x14ac:dyDescent="0.25">
      <c r="A286" s="234"/>
      <c r="B286" s="32"/>
      <c r="C286" s="245" t="s">
        <v>746</v>
      </c>
      <c r="D286" s="245"/>
      <c r="E286" s="32"/>
    </row>
    <row r="287" spans="1:5" x14ac:dyDescent="0.25">
      <c r="A287" s="234"/>
      <c r="B287" s="32" t="s">
        <v>751</v>
      </c>
      <c r="C287" s="246"/>
      <c r="D287" s="246"/>
      <c r="E287" s="32" t="s">
        <v>400</v>
      </c>
    </row>
    <row r="288" spans="1:5" x14ac:dyDescent="0.25">
      <c r="A288" s="234"/>
      <c r="B288" s="58"/>
      <c r="C288" s="32" t="s">
        <v>135</v>
      </c>
      <c r="D288" s="32" t="s">
        <v>136</v>
      </c>
      <c r="E288" s="32"/>
    </row>
    <row r="289" spans="1:6" x14ac:dyDescent="0.25">
      <c r="A289" s="234"/>
      <c r="B289" s="156" t="s">
        <v>134</v>
      </c>
      <c r="C289" s="32" t="s">
        <v>134</v>
      </c>
      <c r="D289" s="32" t="s">
        <v>134</v>
      </c>
      <c r="E289" s="156" t="s">
        <v>134</v>
      </c>
    </row>
    <row r="290" spans="1:6" x14ac:dyDescent="0.25">
      <c r="A290" s="52" t="s">
        <v>137</v>
      </c>
      <c r="B290" s="131">
        <v>2043787348</v>
      </c>
      <c r="C290" s="132">
        <v>4207539000</v>
      </c>
      <c r="D290" s="132">
        <v>-3184855348</v>
      </c>
      <c r="E290" s="131">
        <f>B290+C290+D290</f>
        <v>3066471000</v>
      </c>
    </row>
    <row r="291" spans="1:6" x14ac:dyDescent="0.25">
      <c r="A291" s="52" t="s">
        <v>138</v>
      </c>
      <c r="B291" s="131">
        <v>681128382</v>
      </c>
      <c r="C291" s="132">
        <f>-'904102'!K128</f>
        <v>4777143105</v>
      </c>
      <c r="D291" s="132">
        <f>-'904102'!K127</f>
        <v>-5008175297</v>
      </c>
      <c r="E291" s="131">
        <f t="shared" ref="E291:E292" si="0">B291+C291+D291</f>
        <v>450096190</v>
      </c>
      <c r="F291" s="208"/>
    </row>
    <row r="292" spans="1:6" x14ac:dyDescent="0.25">
      <c r="A292" s="52" t="s">
        <v>139</v>
      </c>
      <c r="B292" s="131">
        <v>0</v>
      </c>
      <c r="C292" s="132">
        <f>-'905610'!K60</f>
        <v>736515666</v>
      </c>
      <c r="D292" s="132">
        <f>-'905610'!K59</f>
        <v>-736515666</v>
      </c>
      <c r="E292" s="131">
        <f t="shared" si="0"/>
        <v>0</v>
      </c>
    </row>
    <row r="293" spans="1:6" ht="15.75" thickBot="1" x14ac:dyDescent="0.3">
      <c r="A293" s="59"/>
      <c r="B293" s="133">
        <f t="shared" ref="B293:D293" si="1">SUM(B290:B292)</f>
        <v>2724915730</v>
      </c>
      <c r="C293" s="133">
        <f t="shared" si="1"/>
        <v>9721197771</v>
      </c>
      <c r="D293" s="133">
        <f t="shared" si="1"/>
        <v>-8929546311</v>
      </c>
      <c r="E293" s="133">
        <f>SUM(E290:E292)</f>
        <v>3516567190</v>
      </c>
    </row>
    <row r="294" spans="1:6" ht="15.75" thickTop="1" x14ac:dyDescent="0.25">
      <c r="A294" s="7"/>
      <c r="B294" s="170"/>
      <c r="E294" s="170"/>
    </row>
    <row r="295" spans="1:6" x14ac:dyDescent="0.25">
      <c r="A295" s="7"/>
    </row>
    <row r="296" spans="1:6" x14ac:dyDescent="0.25">
      <c r="A296" s="7" t="s">
        <v>140</v>
      </c>
      <c r="B296" s="7" t="s">
        <v>141</v>
      </c>
    </row>
    <row r="297" spans="1:6" x14ac:dyDescent="0.25">
      <c r="A297" s="60"/>
    </row>
    <row r="298" spans="1:6" x14ac:dyDescent="0.25">
      <c r="A298" s="24"/>
      <c r="B298" s="25" t="s">
        <v>400</v>
      </c>
      <c r="C298" s="25" t="s">
        <v>352</v>
      </c>
    </row>
    <row r="299" spans="1:6" x14ac:dyDescent="0.25">
      <c r="A299" s="24"/>
      <c r="B299" s="25" t="s">
        <v>134</v>
      </c>
      <c r="C299" s="25" t="s">
        <v>134</v>
      </c>
    </row>
    <row r="300" spans="1:6" x14ac:dyDescent="0.25">
      <c r="A300" s="38" t="s">
        <v>142</v>
      </c>
      <c r="B300" s="31">
        <v>3326877597</v>
      </c>
      <c r="C300" s="158">
        <v>5225948899</v>
      </c>
    </row>
    <row r="301" spans="1:6" x14ac:dyDescent="0.25">
      <c r="A301" s="38" t="s">
        <v>143</v>
      </c>
      <c r="B301" s="31">
        <v>313518496</v>
      </c>
      <c r="C301" s="158">
        <v>762644885</v>
      </c>
    </row>
    <row r="302" spans="1:6" x14ac:dyDescent="0.25">
      <c r="A302" s="38" t="s">
        <v>144</v>
      </c>
      <c r="B302" s="31">
        <v>794696100</v>
      </c>
      <c r="C302" s="158">
        <v>510374582</v>
      </c>
    </row>
    <row r="303" spans="1:6" ht="25.5" x14ac:dyDescent="0.25">
      <c r="A303" s="61" t="s">
        <v>145</v>
      </c>
      <c r="B303" s="31">
        <v>909000000</v>
      </c>
      <c r="C303" s="158">
        <v>175225000</v>
      </c>
    </row>
    <row r="304" spans="1:6" x14ac:dyDescent="0.25">
      <c r="A304" s="38" t="s">
        <v>620</v>
      </c>
      <c r="B304" s="158">
        <v>379000000</v>
      </c>
      <c r="C304" s="122">
        <v>283698000</v>
      </c>
    </row>
    <row r="305" spans="1:3" x14ac:dyDescent="0.25">
      <c r="A305" s="38" t="s">
        <v>146</v>
      </c>
      <c r="B305" s="28">
        <v>546753902</v>
      </c>
      <c r="C305" s="157">
        <f>620629155-C304</f>
        <v>336931155</v>
      </c>
    </row>
    <row r="306" spans="1:3" ht="15.75" thickBot="1" x14ac:dyDescent="0.3">
      <c r="A306" s="49"/>
      <c r="B306" s="134">
        <f>SUM(B300:B305)</f>
        <v>6269846095</v>
      </c>
      <c r="C306" s="134">
        <v>7294822521</v>
      </c>
    </row>
    <row r="307" spans="1:3" ht="15.75" thickTop="1" x14ac:dyDescent="0.25">
      <c r="A307" s="13"/>
      <c r="B307" s="170"/>
      <c r="C307" s="170"/>
    </row>
    <row r="308" spans="1:3" x14ac:dyDescent="0.25">
      <c r="A308" s="13"/>
    </row>
    <row r="309" spans="1:3" ht="25.5" x14ac:dyDescent="0.25">
      <c r="A309" s="7" t="s">
        <v>147</v>
      </c>
      <c r="B309" s="7" t="s">
        <v>148</v>
      </c>
    </row>
    <row r="310" spans="1:3" x14ac:dyDescent="0.25">
      <c r="A310" s="60"/>
    </row>
    <row r="311" spans="1:3" x14ac:dyDescent="0.25">
      <c r="A311" s="24"/>
      <c r="B311" s="25" t="s">
        <v>400</v>
      </c>
      <c r="C311" s="25" t="s">
        <v>352</v>
      </c>
    </row>
    <row r="312" spans="1:3" x14ac:dyDescent="0.25">
      <c r="A312" s="24"/>
      <c r="B312" s="25" t="s">
        <v>134</v>
      </c>
      <c r="C312" s="25" t="s">
        <v>134</v>
      </c>
    </row>
    <row r="313" spans="1:3" x14ac:dyDescent="0.25">
      <c r="A313" s="38" t="s">
        <v>149</v>
      </c>
      <c r="B313" s="31">
        <v>2939716812</v>
      </c>
      <c r="C313" s="158">
        <v>7115970233</v>
      </c>
    </row>
    <row r="314" spans="1:3" x14ac:dyDescent="0.25">
      <c r="A314" s="38" t="s">
        <v>150</v>
      </c>
      <c r="B314" s="31">
        <v>1003623298</v>
      </c>
      <c r="C314" s="158">
        <v>547020000</v>
      </c>
    </row>
    <row r="315" spans="1:3" x14ac:dyDescent="0.25">
      <c r="A315" s="38" t="s">
        <v>151</v>
      </c>
      <c r="B315" s="31">
        <v>8939463</v>
      </c>
      <c r="C315" s="158">
        <v>34523462</v>
      </c>
    </row>
    <row r="316" spans="1:3" ht="15.75" thickBot="1" x14ac:dyDescent="0.3">
      <c r="A316" s="49"/>
      <c r="B316" s="134">
        <f>SUM(B313:B315)</f>
        <v>3952279573</v>
      </c>
      <c r="C316" s="134">
        <v>7697513695</v>
      </c>
    </row>
    <row r="317" spans="1:3" ht="15.75" thickTop="1" x14ac:dyDescent="0.25">
      <c r="A317" s="13"/>
      <c r="B317" s="170"/>
      <c r="C317" s="170"/>
    </row>
    <row r="318" spans="1:3" x14ac:dyDescent="0.25">
      <c r="A318" s="13"/>
    </row>
    <row r="319" spans="1:3" x14ac:dyDescent="0.25">
      <c r="A319" s="57" t="s">
        <v>152</v>
      </c>
      <c r="B319" s="57" t="s">
        <v>153</v>
      </c>
    </row>
    <row r="320" spans="1:3" x14ac:dyDescent="0.25">
      <c r="A320" s="62"/>
    </row>
    <row r="321" spans="1:4" x14ac:dyDescent="0.25">
      <c r="A321" s="234"/>
      <c r="B321" s="32" t="s">
        <v>154</v>
      </c>
      <c r="C321" s="247" t="s">
        <v>157</v>
      </c>
      <c r="D321" s="32" t="s">
        <v>158</v>
      </c>
    </row>
    <row r="322" spans="1:4" x14ac:dyDescent="0.25">
      <c r="A322" s="234"/>
      <c r="B322" s="32" t="s">
        <v>155</v>
      </c>
      <c r="C322" s="247"/>
      <c r="D322" s="32" t="s">
        <v>159</v>
      </c>
    </row>
    <row r="323" spans="1:4" x14ac:dyDescent="0.25">
      <c r="A323" s="234"/>
      <c r="B323" s="32" t="s">
        <v>156</v>
      </c>
      <c r="C323" s="247"/>
      <c r="D323" s="63"/>
    </row>
    <row r="324" spans="1:4" x14ac:dyDescent="0.25">
      <c r="A324" s="64"/>
      <c r="B324" s="65"/>
      <c r="C324" s="66"/>
      <c r="D324" s="65"/>
    </row>
    <row r="325" spans="1:4" ht="15.75" thickBot="1" x14ac:dyDescent="0.3">
      <c r="A325" s="67" t="s">
        <v>160</v>
      </c>
      <c r="B325" s="121">
        <v>83000000000</v>
      </c>
      <c r="C325" s="135">
        <v>100</v>
      </c>
      <c r="D325" s="121">
        <v>83000000000</v>
      </c>
    </row>
    <row r="326" spans="1:4" ht="15.75" thickTop="1" x14ac:dyDescent="0.25"/>
    <row r="327" spans="1:4" x14ac:dyDescent="0.25">
      <c r="A327" s="57"/>
    </row>
    <row r="328" spans="1:4" x14ac:dyDescent="0.25">
      <c r="A328" s="57" t="s">
        <v>161</v>
      </c>
      <c r="B328" s="57" t="s">
        <v>162</v>
      </c>
    </row>
    <row r="329" spans="1:4" x14ac:dyDescent="0.25">
      <c r="A329" s="68"/>
    </row>
    <row r="330" spans="1:4" ht="25.5" x14ac:dyDescent="0.25">
      <c r="A330" s="24" t="s">
        <v>90</v>
      </c>
      <c r="B330" s="164" t="s">
        <v>851</v>
      </c>
      <c r="C330" s="213" t="s">
        <v>861</v>
      </c>
    </row>
    <row r="331" spans="1:4" x14ac:dyDescent="0.25">
      <c r="A331" s="24"/>
      <c r="B331" s="25" t="s">
        <v>134</v>
      </c>
      <c r="C331" s="25" t="s">
        <v>134</v>
      </c>
    </row>
    <row r="332" spans="1:4" ht="25.5" x14ac:dyDescent="0.25">
      <c r="A332" s="38" t="s">
        <v>163</v>
      </c>
      <c r="B332" s="28">
        <v>42202243318</v>
      </c>
      <c r="C332" s="28">
        <v>35490470751</v>
      </c>
    </row>
    <row r="333" spans="1:4" x14ac:dyDescent="0.25">
      <c r="A333" s="26" t="s">
        <v>164</v>
      </c>
      <c r="B333" s="244">
        <v>1631093908</v>
      </c>
      <c r="C333" s="244">
        <v>1556935215</v>
      </c>
    </row>
    <row r="334" spans="1:4" x14ac:dyDescent="0.25">
      <c r="A334" s="47" t="s">
        <v>165</v>
      </c>
      <c r="B334" s="244"/>
      <c r="C334" s="244"/>
    </row>
    <row r="335" spans="1:4" x14ac:dyDescent="0.25">
      <c r="A335" s="26" t="s">
        <v>166</v>
      </c>
      <c r="B335" s="244">
        <v>786947196</v>
      </c>
      <c r="C335" s="244">
        <v>645222523</v>
      </c>
    </row>
    <row r="336" spans="1:4" x14ac:dyDescent="0.25">
      <c r="A336" s="47" t="s">
        <v>165</v>
      </c>
      <c r="B336" s="244"/>
      <c r="C336" s="244"/>
    </row>
    <row r="337" spans="1:3" ht="25.5" x14ac:dyDescent="0.25">
      <c r="A337" s="26" t="s">
        <v>167</v>
      </c>
      <c r="B337" s="28">
        <v>565069687</v>
      </c>
      <c r="C337" s="28">
        <v>1474898543</v>
      </c>
    </row>
    <row r="338" spans="1:3" ht="15.75" thickBot="1" x14ac:dyDescent="0.3">
      <c r="A338" s="33"/>
      <c r="B338" s="136">
        <f>SUM(B332:B337)</f>
        <v>45185354109</v>
      </c>
      <c r="C338" s="136">
        <f>SUM(C332:C337)</f>
        <v>39167527032</v>
      </c>
    </row>
    <row r="339" spans="1:3" ht="15.75" thickTop="1" x14ac:dyDescent="0.25">
      <c r="A339" s="57"/>
      <c r="B339" s="170"/>
      <c r="C339" s="170"/>
    </row>
    <row r="340" spans="1:3" x14ac:dyDescent="0.25">
      <c r="A340" s="57"/>
    </row>
    <row r="341" spans="1:3" x14ac:dyDescent="0.25">
      <c r="A341" s="57" t="s">
        <v>168</v>
      </c>
      <c r="B341" s="57" t="s">
        <v>169</v>
      </c>
    </row>
    <row r="342" spans="1:3" x14ac:dyDescent="0.25">
      <c r="A342" s="57"/>
    </row>
    <row r="343" spans="1:3" ht="25.5" x14ac:dyDescent="0.25">
      <c r="A343" s="248"/>
      <c r="B343" s="213" t="s">
        <v>851</v>
      </c>
      <c r="C343" s="213" t="s">
        <v>861</v>
      </c>
    </row>
    <row r="344" spans="1:3" x14ac:dyDescent="0.25">
      <c r="A344" s="248"/>
      <c r="B344" s="32" t="s">
        <v>134</v>
      </c>
      <c r="C344" s="32" t="s">
        <v>134</v>
      </c>
    </row>
    <row r="345" spans="1:3" x14ac:dyDescent="0.25">
      <c r="A345" s="70"/>
      <c r="B345" s="71"/>
      <c r="C345" s="71"/>
    </row>
    <row r="346" spans="1:3" x14ac:dyDescent="0.25">
      <c r="A346" s="38" t="s">
        <v>170</v>
      </c>
      <c r="B346" s="28">
        <f>'WAMMIS YTD'!Q108</f>
        <v>9394132280.4099998</v>
      </c>
      <c r="C346" s="28">
        <v>6860451310</v>
      </c>
    </row>
    <row r="347" spans="1:3" x14ac:dyDescent="0.25">
      <c r="A347" s="38" t="s">
        <v>171</v>
      </c>
      <c r="B347" s="31">
        <f>'WAMMIS YTD'!Q109</f>
        <v>1015706575</v>
      </c>
      <c r="C347" s="31">
        <v>1104653017</v>
      </c>
    </row>
    <row r="348" spans="1:3" x14ac:dyDescent="0.25">
      <c r="A348" s="38" t="s">
        <v>172</v>
      </c>
      <c r="B348" s="28">
        <f>'WAMMIS YTD'!Q112</f>
        <v>205977969</v>
      </c>
      <c r="C348" s="28">
        <v>211399630</v>
      </c>
    </row>
    <row r="349" spans="1:3" x14ac:dyDescent="0.25">
      <c r="A349" s="26" t="s">
        <v>173</v>
      </c>
      <c r="B349" s="28">
        <f>'WAMMIS YTD'!Q113</f>
        <v>78348629</v>
      </c>
      <c r="C349" s="28">
        <v>83951254</v>
      </c>
    </row>
    <row r="350" spans="1:3" x14ac:dyDescent="0.25">
      <c r="A350" s="26" t="s">
        <v>174</v>
      </c>
      <c r="B350" s="28">
        <f>'WAMMIS YTD'!Q114</f>
        <v>9782826</v>
      </c>
      <c r="C350" s="28">
        <v>9227658</v>
      </c>
    </row>
    <row r="351" spans="1:3" x14ac:dyDescent="0.25">
      <c r="A351" s="38" t="s">
        <v>175</v>
      </c>
      <c r="B351" s="28">
        <f>'WAMMIS YTD'!Q115</f>
        <v>292794259</v>
      </c>
      <c r="C351" s="28">
        <v>321843802</v>
      </c>
    </row>
    <row r="352" spans="1:3" ht="15.75" thickBot="1" x14ac:dyDescent="0.3">
      <c r="A352" s="59"/>
      <c r="B352" s="134">
        <f>SUM(B346:B351)</f>
        <v>10996742538.41</v>
      </c>
      <c r="C352" s="134">
        <f>SUM(C346:C351)</f>
        <v>8591526671</v>
      </c>
    </row>
    <row r="353" spans="1:4" ht="15.75" thickTop="1" x14ac:dyDescent="0.25">
      <c r="A353" s="57"/>
      <c r="B353" s="170"/>
      <c r="C353" s="170"/>
    </row>
    <row r="354" spans="1:4" x14ac:dyDescent="0.25">
      <c r="A354" s="57"/>
    </row>
    <row r="355" spans="1:4" x14ac:dyDescent="0.25">
      <c r="A355" s="57" t="s">
        <v>176</v>
      </c>
      <c r="B355" s="57" t="s">
        <v>177</v>
      </c>
    </row>
    <row r="356" spans="1:4" x14ac:dyDescent="0.25">
      <c r="A356" s="72"/>
    </row>
    <row r="357" spans="1:4" ht="25.5" x14ac:dyDescent="0.25">
      <c r="A357" s="243"/>
      <c r="B357" s="213" t="s">
        <v>851</v>
      </c>
      <c r="C357" s="213" t="s">
        <v>861</v>
      </c>
    </row>
    <row r="358" spans="1:4" x14ac:dyDescent="0.25">
      <c r="A358" s="243"/>
      <c r="B358" s="32" t="s">
        <v>134</v>
      </c>
      <c r="C358" s="32" t="s">
        <v>134</v>
      </c>
    </row>
    <row r="359" spans="1:4" x14ac:dyDescent="0.25">
      <c r="A359" s="73"/>
      <c r="B359" s="35"/>
      <c r="C359" s="35"/>
    </row>
    <row r="360" spans="1:4" x14ac:dyDescent="0.25">
      <c r="A360" s="52" t="s">
        <v>178</v>
      </c>
      <c r="B360" s="127">
        <v>2599498884</v>
      </c>
      <c r="C360" s="205">
        <v>1984415735</v>
      </c>
      <c r="D360" s="208"/>
    </row>
    <row r="361" spans="1:4" x14ac:dyDescent="0.25">
      <c r="A361" s="61" t="s">
        <v>179</v>
      </c>
      <c r="B361" s="127">
        <v>11054890</v>
      </c>
      <c r="C361" s="205">
        <v>0</v>
      </c>
    </row>
    <row r="362" spans="1:4" ht="15.75" thickBot="1" x14ac:dyDescent="0.3">
      <c r="A362" s="59"/>
      <c r="B362" s="206">
        <f>SUM(B360:B361)</f>
        <v>2610553774</v>
      </c>
      <c r="C362" s="206">
        <f>SUM(C360:C361)</f>
        <v>1984415735</v>
      </c>
    </row>
    <row r="363" spans="1:4" ht="15.75" thickTop="1" x14ac:dyDescent="0.25">
      <c r="A363" s="3"/>
      <c r="B363" s="170"/>
      <c r="C363" s="170"/>
    </row>
    <row r="364" spans="1:4" x14ac:dyDescent="0.25">
      <c r="A364" s="3"/>
    </row>
    <row r="365" spans="1:4" x14ac:dyDescent="0.25">
      <c r="A365" s="57" t="s">
        <v>180</v>
      </c>
      <c r="B365" s="57" t="s">
        <v>181</v>
      </c>
    </row>
    <row r="366" spans="1:4" x14ac:dyDescent="0.25">
      <c r="A366" s="68"/>
    </row>
    <row r="367" spans="1:4" ht="25.5" x14ac:dyDescent="0.25">
      <c r="A367" s="24"/>
      <c r="B367" s="213" t="s">
        <v>851</v>
      </c>
      <c r="C367" s="213" t="s">
        <v>861</v>
      </c>
    </row>
    <row r="368" spans="1:4" x14ac:dyDescent="0.25">
      <c r="A368" s="38"/>
      <c r="B368" s="32" t="s">
        <v>134</v>
      </c>
      <c r="C368" s="32" t="s">
        <v>134</v>
      </c>
      <c r="D368" s="228"/>
    </row>
    <row r="369" spans="1:4" x14ac:dyDescent="0.25">
      <c r="A369" s="38" t="s">
        <v>170</v>
      </c>
      <c r="B369" s="127">
        <f>'WAMMIS YTD'!P108</f>
        <v>8383167864</v>
      </c>
      <c r="C369" s="127">
        <v>7776203482</v>
      </c>
      <c r="D369" s="208"/>
    </row>
    <row r="370" spans="1:4" x14ac:dyDescent="0.25">
      <c r="A370" s="38" t="s">
        <v>171</v>
      </c>
      <c r="B370" s="127">
        <f>'WAMMIS YTD'!P109</f>
        <v>2269420342.77</v>
      </c>
      <c r="C370" s="127">
        <v>1753330425</v>
      </c>
    </row>
    <row r="371" spans="1:4" x14ac:dyDescent="0.25">
      <c r="A371" s="38" t="s">
        <v>182</v>
      </c>
      <c r="B371" s="127">
        <f>'WAMMIS YTD'!P111+13120116</f>
        <v>1184298922.0699999</v>
      </c>
      <c r="C371" s="127">
        <v>1225467683</v>
      </c>
    </row>
    <row r="372" spans="1:4" x14ac:dyDescent="0.25">
      <c r="A372" s="38" t="s">
        <v>172</v>
      </c>
      <c r="B372" s="127">
        <f>'WAMMIS YTD'!P112</f>
        <v>634748433</v>
      </c>
      <c r="C372" s="127">
        <v>591918962</v>
      </c>
    </row>
    <row r="373" spans="1:4" ht="25.5" x14ac:dyDescent="0.25">
      <c r="A373" s="38" t="s">
        <v>145</v>
      </c>
      <c r="B373" s="127">
        <f>'WAMMIS YTD'!P110</f>
        <v>1240275128</v>
      </c>
      <c r="C373" s="127">
        <v>2308439046</v>
      </c>
    </row>
    <row r="374" spans="1:4" x14ac:dyDescent="0.25">
      <c r="A374" s="38" t="s">
        <v>173</v>
      </c>
      <c r="B374" s="127">
        <f>'WAMMIS YTD'!P113</f>
        <v>241397259</v>
      </c>
      <c r="C374" s="127">
        <v>235311271</v>
      </c>
    </row>
    <row r="375" spans="1:4" x14ac:dyDescent="0.25">
      <c r="A375" s="38" t="s">
        <v>174</v>
      </c>
      <c r="B375" s="127">
        <f>'WAMMIS YTD'!P114</f>
        <v>30147096</v>
      </c>
      <c r="C375" s="127">
        <v>25748462</v>
      </c>
    </row>
    <row r="376" spans="1:4" x14ac:dyDescent="0.25">
      <c r="A376" s="38" t="s">
        <v>175</v>
      </c>
      <c r="B376" s="127">
        <f>'WAMMIS YTD'!P115</f>
        <v>997862225.58000004</v>
      </c>
      <c r="C376" s="127">
        <v>554734184</v>
      </c>
    </row>
    <row r="377" spans="1:4" ht="15.75" thickBot="1" x14ac:dyDescent="0.3">
      <c r="A377" s="49"/>
      <c r="B377" s="146">
        <f>SUM(B369:B376)</f>
        <v>14981317270.42</v>
      </c>
      <c r="C377" s="146">
        <f>SUM(C369:C376)</f>
        <v>14471153515</v>
      </c>
    </row>
    <row r="378" spans="1:4" ht="15.75" thickTop="1" x14ac:dyDescent="0.25">
      <c r="B378" s="141"/>
      <c r="C378" s="170"/>
    </row>
    <row r="379" spans="1:4" x14ac:dyDescent="0.25">
      <c r="A379" s="74"/>
    </row>
    <row r="380" spans="1:4" ht="25.5" x14ac:dyDescent="0.25">
      <c r="A380" s="7" t="s">
        <v>183</v>
      </c>
      <c r="B380" s="7" t="s">
        <v>184</v>
      </c>
    </row>
    <row r="381" spans="1:4" x14ac:dyDescent="0.25">
      <c r="A381" s="117" t="s">
        <v>185</v>
      </c>
    </row>
    <row r="382" spans="1:4" x14ac:dyDescent="0.25">
      <c r="A382" s="117" t="s">
        <v>186</v>
      </c>
    </row>
    <row r="383" spans="1:4" x14ac:dyDescent="0.25">
      <c r="A383" s="113" t="s">
        <v>353</v>
      </c>
    </row>
    <row r="384" spans="1:4" x14ac:dyDescent="0.25">
      <c r="A384" s="113" t="s">
        <v>354</v>
      </c>
    </row>
    <row r="385" spans="1:3" x14ac:dyDescent="0.25">
      <c r="A385" s="75"/>
    </row>
    <row r="386" spans="1:3" ht="25.5" x14ac:dyDescent="0.25">
      <c r="A386" s="47"/>
      <c r="B386" s="213" t="s">
        <v>851</v>
      </c>
      <c r="C386" s="213" t="s">
        <v>861</v>
      </c>
    </row>
    <row r="387" spans="1:3" x14ac:dyDescent="0.25">
      <c r="A387" s="76"/>
      <c r="B387" s="32" t="s">
        <v>134</v>
      </c>
      <c r="C387" s="32" t="s">
        <v>134</v>
      </c>
    </row>
    <row r="388" spans="1:3" x14ac:dyDescent="0.25">
      <c r="A388" s="61" t="s">
        <v>187</v>
      </c>
      <c r="B388" s="127">
        <v>4207539000</v>
      </c>
      <c r="C388" s="127">
        <v>3368569000</v>
      </c>
    </row>
    <row r="389" spans="1:3" ht="25.5" x14ac:dyDescent="0.25">
      <c r="A389" s="52" t="s">
        <v>188</v>
      </c>
      <c r="B389" s="122">
        <v>197367454</v>
      </c>
      <c r="C389" s="127">
        <v>-1316596000</v>
      </c>
    </row>
    <row r="390" spans="1:3" ht="15.75" thickBot="1" x14ac:dyDescent="0.3">
      <c r="A390" s="59"/>
      <c r="B390" s="130">
        <f>SUM(B388:B389)</f>
        <v>4404906454</v>
      </c>
      <c r="C390" s="130">
        <f>SUM(C388:C389)</f>
        <v>2051973000</v>
      </c>
    </row>
    <row r="391" spans="1:3" ht="15.75" thickTop="1" x14ac:dyDescent="0.25">
      <c r="A391" s="78"/>
      <c r="B391" s="170"/>
      <c r="C391" s="170"/>
    </row>
    <row r="392" spans="1:3" x14ac:dyDescent="0.25">
      <c r="A392" s="79" t="s">
        <v>189</v>
      </c>
      <c r="B392" s="79" t="s">
        <v>190</v>
      </c>
    </row>
    <row r="393" spans="1:3" x14ac:dyDescent="0.25">
      <c r="A393" s="113" t="s">
        <v>191</v>
      </c>
    </row>
    <row r="394" spans="1:3" x14ac:dyDescent="0.25">
      <c r="A394" s="75"/>
    </row>
    <row r="395" spans="1:3" ht="25.5" x14ac:dyDescent="0.25">
      <c r="A395" s="234"/>
      <c r="B395" s="213" t="s">
        <v>851</v>
      </c>
      <c r="C395" s="213" t="s">
        <v>861</v>
      </c>
    </row>
    <row r="396" spans="1:3" x14ac:dyDescent="0.25">
      <c r="A396" s="234"/>
      <c r="B396" s="32" t="s">
        <v>134</v>
      </c>
      <c r="C396" s="32" t="s">
        <v>134</v>
      </c>
    </row>
    <row r="397" spans="1:3" x14ac:dyDescent="0.25">
      <c r="A397" s="52"/>
      <c r="B397" s="137"/>
      <c r="C397" s="137"/>
    </row>
    <row r="398" spans="1:3" x14ac:dyDescent="0.25">
      <c r="A398" s="52" t="s">
        <v>192</v>
      </c>
      <c r="B398" s="138">
        <v>21817848073.999996</v>
      </c>
      <c r="C398" s="138">
        <v>17936772456</v>
      </c>
    </row>
    <row r="399" spans="1:3" x14ac:dyDescent="0.25">
      <c r="A399" s="52" t="s">
        <v>733</v>
      </c>
      <c r="B399" s="139">
        <f>B398*0.2</f>
        <v>4363569614.7999992</v>
      </c>
      <c r="C399" s="139">
        <f>C398*0.2</f>
        <v>3587354491.2000003</v>
      </c>
    </row>
    <row r="400" spans="1:3" x14ac:dyDescent="0.25">
      <c r="A400" s="81" t="s">
        <v>193</v>
      </c>
      <c r="B400" s="140"/>
      <c r="C400" s="140"/>
    </row>
    <row r="401" spans="1:5" x14ac:dyDescent="0.25">
      <c r="A401" s="82" t="s">
        <v>194</v>
      </c>
      <c r="B401" s="140">
        <v>0</v>
      </c>
      <c r="C401" s="140">
        <v>3847231</v>
      </c>
      <c r="D401" s="229"/>
    </row>
    <row r="402" spans="1:5" x14ac:dyDescent="0.25">
      <c r="A402" s="82" t="s">
        <v>195</v>
      </c>
      <c r="B402" s="140">
        <f>41336604+235</f>
        <v>41336839</v>
      </c>
      <c r="C402" s="140">
        <v>51292862</v>
      </c>
    </row>
    <row r="403" spans="1:5" x14ac:dyDescent="0.25">
      <c r="A403" s="81" t="s">
        <v>196</v>
      </c>
      <c r="B403" s="140"/>
      <c r="C403" s="140"/>
    </row>
    <row r="404" spans="1:5" x14ac:dyDescent="0.25">
      <c r="A404" s="82" t="s">
        <v>197</v>
      </c>
      <c r="B404" s="140">
        <v>0</v>
      </c>
      <c r="C404" s="140">
        <v>-200429000</v>
      </c>
    </row>
    <row r="405" spans="1:5" ht="25.5" x14ac:dyDescent="0.25">
      <c r="A405" s="83" t="s">
        <v>864</v>
      </c>
      <c r="B405" s="122">
        <v>0</v>
      </c>
      <c r="C405" s="122">
        <v>-1390092000</v>
      </c>
      <c r="D405" s="207"/>
    </row>
    <row r="406" spans="1:5" ht="15.75" thickBot="1" x14ac:dyDescent="0.3">
      <c r="A406" s="59" t="s">
        <v>198</v>
      </c>
      <c r="B406" s="130">
        <f>ROUND(SUM(B399:B405),0)</f>
        <v>4404906454</v>
      </c>
      <c r="C406" s="130">
        <f>ROUND(SUM(C399:C405),-3)</f>
        <v>2051974000</v>
      </c>
      <c r="D406" s="207"/>
    </row>
    <row r="407" spans="1:5" ht="15.75" thickTop="1" x14ac:dyDescent="0.25">
      <c r="A407" s="78"/>
      <c r="B407" s="141"/>
      <c r="C407" s="141"/>
    </row>
    <row r="408" spans="1:5" x14ac:dyDescent="0.25">
      <c r="A408" s="5" t="s">
        <v>199</v>
      </c>
      <c r="B408" s="79" t="s">
        <v>200</v>
      </c>
    </row>
    <row r="409" spans="1:5" x14ac:dyDescent="0.25">
      <c r="A409" s="113" t="s">
        <v>734</v>
      </c>
    </row>
    <row r="410" spans="1:5" x14ac:dyDescent="0.25">
      <c r="A410" t="s">
        <v>753</v>
      </c>
    </row>
    <row r="411" spans="1:5" x14ac:dyDescent="0.25">
      <c r="A411" t="s">
        <v>735</v>
      </c>
    </row>
    <row r="412" spans="1:5" x14ac:dyDescent="0.25">
      <c r="A412" s="5"/>
    </row>
    <row r="413" spans="1:5" x14ac:dyDescent="0.25">
      <c r="A413" s="5" t="s">
        <v>201</v>
      </c>
      <c r="B413" s="5" t="s">
        <v>202</v>
      </c>
    </row>
    <row r="414" spans="1:5" x14ac:dyDescent="0.25">
      <c r="A414" s="113" t="s">
        <v>754</v>
      </c>
    </row>
    <row r="415" spans="1:5" x14ac:dyDescent="0.25">
      <c r="A415" s="84"/>
    </row>
    <row r="416" spans="1:5" x14ac:dyDescent="0.25">
      <c r="A416" s="24"/>
      <c r="B416" s="241" t="s">
        <v>203</v>
      </c>
      <c r="C416" s="241"/>
      <c r="D416" s="241" t="s">
        <v>204</v>
      </c>
      <c r="E416" s="241"/>
    </row>
    <row r="417" spans="1:6" ht="38.25" x14ac:dyDescent="0.25">
      <c r="A417" s="234"/>
      <c r="B417" s="32" t="s">
        <v>400</v>
      </c>
      <c r="C417" s="32" t="s">
        <v>103</v>
      </c>
      <c r="D417" s="164" t="s">
        <v>851</v>
      </c>
      <c r="E417" s="164" t="s">
        <v>861</v>
      </c>
    </row>
    <row r="418" spans="1:6" x14ac:dyDescent="0.25">
      <c r="A418" s="234"/>
      <c r="B418" s="32" t="s">
        <v>134</v>
      </c>
      <c r="C418" s="32" t="s">
        <v>134</v>
      </c>
      <c r="D418" s="32" t="s">
        <v>134</v>
      </c>
      <c r="E418" s="32" t="s">
        <v>134</v>
      </c>
    </row>
    <row r="419" spans="1:6" x14ac:dyDescent="0.25">
      <c r="A419" s="85"/>
      <c r="B419" s="86"/>
      <c r="C419" s="86"/>
      <c r="D419" s="86"/>
      <c r="E419" s="86"/>
    </row>
    <row r="420" spans="1:6" x14ac:dyDescent="0.25">
      <c r="A420" s="52" t="s">
        <v>205</v>
      </c>
      <c r="B420" s="122">
        <v>1253969000</v>
      </c>
      <c r="C420" s="122">
        <v>1458964504</v>
      </c>
      <c r="D420" s="122">
        <f>B420-C420</f>
        <v>-204995504</v>
      </c>
      <c r="E420" s="122">
        <v>1207486000</v>
      </c>
      <c r="F420" s="208"/>
    </row>
    <row r="421" spans="1:6" x14ac:dyDescent="0.25">
      <c r="A421" s="52" t="s">
        <v>206</v>
      </c>
      <c r="B421" s="122">
        <v>116275000</v>
      </c>
      <c r="C421" s="122">
        <v>108646950</v>
      </c>
      <c r="D421" s="122">
        <f>B421-C421</f>
        <v>7628050</v>
      </c>
      <c r="E421" s="122">
        <v>109110000</v>
      </c>
      <c r="F421" s="208"/>
    </row>
    <row r="422" spans="1:6" ht="15.75" thickBot="1" x14ac:dyDescent="0.3">
      <c r="A422" s="52"/>
      <c r="B422" s="130">
        <f>SUM(B420:B421)</f>
        <v>1370244000</v>
      </c>
      <c r="C422" s="130">
        <v>1567611454</v>
      </c>
      <c r="D422" s="142">
        <f>SUM(D420:D421)</f>
        <v>-197367454</v>
      </c>
      <c r="E422" s="142">
        <f>SUM(E420:E421)</f>
        <v>1316596000</v>
      </c>
    </row>
    <row r="423" spans="1:6" ht="15.75" thickTop="1" x14ac:dyDescent="0.25">
      <c r="A423" s="54"/>
      <c r="B423" s="210"/>
      <c r="C423" s="210"/>
      <c r="D423" s="210"/>
      <c r="E423" s="210"/>
    </row>
    <row r="424" spans="1:6" x14ac:dyDescent="0.25">
      <c r="A424" s="87"/>
      <c r="B424" s="208"/>
      <c r="C424" s="210"/>
    </row>
    <row r="425" spans="1:6" x14ac:dyDescent="0.25">
      <c r="A425" s="13"/>
    </row>
    <row r="426" spans="1:6" x14ac:dyDescent="0.25">
      <c r="A426" s="5" t="s">
        <v>207</v>
      </c>
      <c r="B426" s="5" t="s">
        <v>197</v>
      </c>
    </row>
    <row r="427" spans="1:6" x14ac:dyDescent="0.25">
      <c r="A427" s="113" t="s">
        <v>755</v>
      </c>
    </row>
    <row r="428" spans="1:6" x14ac:dyDescent="0.25">
      <c r="A428" s="209" t="s">
        <v>736</v>
      </c>
    </row>
    <row r="429" spans="1:6" ht="34.5" customHeight="1" x14ac:dyDescent="0.25">
      <c r="A429" s="234" t="s">
        <v>208</v>
      </c>
      <c r="B429" s="242" t="s">
        <v>209</v>
      </c>
      <c r="C429" s="32" t="s">
        <v>356</v>
      </c>
      <c r="D429" s="24" t="s">
        <v>863</v>
      </c>
      <c r="E429" s="32" t="s">
        <v>210</v>
      </c>
      <c r="F429" s="24" t="s">
        <v>862</v>
      </c>
    </row>
    <row r="430" spans="1:6" x14ac:dyDescent="0.25">
      <c r="A430" s="234"/>
      <c r="B430" s="242"/>
      <c r="C430" s="32" t="s">
        <v>355</v>
      </c>
      <c r="D430" s="32" t="s">
        <v>134</v>
      </c>
      <c r="E430" s="32" t="s">
        <v>134</v>
      </c>
      <c r="F430" s="32" t="s">
        <v>134</v>
      </c>
    </row>
    <row r="431" spans="1:6" x14ac:dyDescent="0.25">
      <c r="A431" s="13"/>
      <c r="B431" s="88"/>
      <c r="C431" s="88"/>
      <c r="D431" s="88"/>
      <c r="E431" s="35"/>
      <c r="F431" s="88"/>
    </row>
    <row r="432" spans="1:6" x14ac:dyDescent="0.25">
      <c r="A432" s="13">
        <v>2012</v>
      </c>
      <c r="B432" s="88">
        <v>2017</v>
      </c>
      <c r="C432" s="143">
        <v>-4053535699</v>
      </c>
      <c r="D432" s="143">
        <v>4053535699</v>
      </c>
      <c r="E432" s="122">
        <v>0</v>
      </c>
      <c r="F432" s="122">
        <v>0</v>
      </c>
    </row>
    <row r="433" spans="1:6" x14ac:dyDescent="0.25">
      <c r="A433" s="13">
        <v>2013</v>
      </c>
      <c r="B433" s="88">
        <v>2018</v>
      </c>
      <c r="C433" s="143">
        <v>-8878985688</v>
      </c>
      <c r="D433" s="143">
        <v>8878985688</v>
      </c>
      <c r="E433" s="122">
        <v>0</v>
      </c>
      <c r="F433" s="122">
        <v>0</v>
      </c>
    </row>
    <row r="434" spans="1:6" x14ac:dyDescent="0.25">
      <c r="A434" s="13">
        <v>2014</v>
      </c>
      <c r="B434" s="88">
        <v>2019</v>
      </c>
      <c r="C434" s="143">
        <v>-8789262411</v>
      </c>
      <c r="D434" s="143">
        <v>8789262411</v>
      </c>
      <c r="E434" s="122">
        <v>0</v>
      </c>
      <c r="F434" s="122">
        <v>0</v>
      </c>
    </row>
    <row r="435" spans="1:6" x14ac:dyDescent="0.25">
      <c r="A435" s="13">
        <v>2015</v>
      </c>
      <c r="B435" s="88">
        <v>2020</v>
      </c>
      <c r="C435" s="143">
        <v>-332372328</v>
      </c>
      <c r="D435" s="143">
        <v>332372328</v>
      </c>
      <c r="E435" s="122">
        <v>0</v>
      </c>
      <c r="F435" s="122">
        <v>0</v>
      </c>
    </row>
    <row r="436" spans="1:6" ht="15.75" thickBot="1" x14ac:dyDescent="0.3">
      <c r="A436" s="238"/>
      <c r="B436" s="238"/>
      <c r="C436" s="144">
        <v>-22054156126</v>
      </c>
      <c r="D436" s="144">
        <v>22054156126</v>
      </c>
      <c r="E436" s="128">
        <v>0</v>
      </c>
      <c r="F436" s="128">
        <v>0</v>
      </c>
    </row>
    <row r="437" spans="1:6" ht="15.75" thickTop="1" x14ac:dyDescent="0.25"/>
    <row r="438" spans="1:6" x14ac:dyDescent="0.25">
      <c r="A438" s="13"/>
    </row>
    <row r="439" spans="1:6" x14ac:dyDescent="0.25">
      <c r="A439" s="13"/>
    </row>
    <row r="440" spans="1:6" x14ac:dyDescent="0.25">
      <c r="A440" s="57" t="s">
        <v>211</v>
      </c>
      <c r="B440" s="57" t="s">
        <v>212</v>
      </c>
    </row>
    <row r="441" spans="1:6" ht="25.5" x14ac:dyDescent="0.25">
      <c r="A441" s="3" t="s">
        <v>737</v>
      </c>
    </row>
    <row r="442" spans="1:6" x14ac:dyDescent="0.25">
      <c r="A442" s="89"/>
    </row>
    <row r="443" spans="1:6" ht="38.25" x14ac:dyDescent="0.25">
      <c r="A443" s="237" t="s">
        <v>213</v>
      </c>
      <c r="B443" s="239" t="s">
        <v>214</v>
      </c>
      <c r="C443" s="239" t="s">
        <v>215</v>
      </c>
      <c r="D443" s="165"/>
      <c r="E443" s="213" t="s">
        <v>851</v>
      </c>
      <c r="F443" s="213" t="s">
        <v>861</v>
      </c>
    </row>
    <row r="444" spans="1:6" x14ac:dyDescent="0.25">
      <c r="A444" s="237"/>
      <c r="B444" s="239"/>
      <c r="C444" s="239"/>
      <c r="D444" s="240" t="s">
        <v>216</v>
      </c>
      <c r="E444" s="240"/>
      <c r="F444" s="15" t="s">
        <v>217</v>
      </c>
    </row>
    <row r="445" spans="1:6" x14ac:dyDescent="0.25">
      <c r="A445" s="90"/>
      <c r="B445" s="57"/>
      <c r="C445" s="13"/>
      <c r="D445" s="233"/>
      <c r="E445" s="233"/>
      <c r="F445" s="77"/>
    </row>
    <row r="446" spans="1:6" x14ac:dyDescent="0.25">
      <c r="A446" s="26" t="s">
        <v>160</v>
      </c>
      <c r="B446" s="91" t="s">
        <v>218</v>
      </c>
      <c r="C446" s="91" t="s">
        <v>219</v>
      </c>
      <c r="D446" s="211"/>
      <c r="E446" s="211">
        <f>B332</f>
        <v>42202243318</v>
      </c>
      <c r="F446" s="31">
        <f>C332</f>
        <v>35490470751</v>
      </c>
    </row>
    <row r="447" spans="1:6" x14ac:dyDescent="0.25">
      <c r="A447" s="26"/>
      <c r="B447" s="91"/>
      <c r="C447" s="91" t="s">
        <v>220</v>
      </c>
      <c r="D447" s="211"/>
      <c r="E447" s="211">
        <f>B372+B348</f>
        <v>840726402</v>
      </c>
      <c r="F447" s="31">
        <f>C348+C372</f>
        <v>803318592</v>
      </c>
    </row>
    <row r="448" spans="1:6" x14ac:dyDescent="0.25">
      <c r="A448" s="26"/>
      <c r="B448" s="91"/>
      <c r="C448" s="91" t="s">
        <v>221</v>
      </c>
      <c r="D448" s="211"/>
      <c r="E448" s="211">
        <f>'WAMMIS YTD'!N93</f>
        <v>802726464</v>
      </c>
      <c r="F448" s="31">
        <v>794538894</v>
      </c>
    </row>
    <row r="449" spans="1:7" x14ac:dyDescent="0.25">
      <c r="A449" s="90"/>
      <c r="B449" s="57"/>
      <c r="C449" s="13"/>
      <c r="D449" s="13"/>
      <c r="E449" s="13"/>
      <c r="F449" s="35"/>
    </row>
    <row r="450" spans="1:7" x14ac:dyDescent="0.25">
      <c r="A450" s="26" t="s">
        <v>222</v>
      </c>
      <c r="B450" s="91" t="s">
        <v>223</v>
      </c>
      <c r="C450" s="91" t="s">
        <v>224</v>
      </c>
      <c r="D450" s="211"/>
      <c r="E450" s="211">
        <f>B333</f>
        <v>1631093908</v>
      </c>
      <c r="F450" s="31">
        <f>C333</f>
        <v>1556935215</v>
      </c>
    </row>
    <row r="451" spans="1:7" x14ac:dyDescent="0.25">
      <c r="A451" s="26"/>
      <c r="B451" s="91"/>
      <c r="C451" s="91"/>
      <c r="D451" s="13"/>
      <c r="E451" s="13"/>
      <c r="F451" s="35"/>
    </row>
    <row r="452" spans="1:7" x14ac:dyDescent="0.25">
      <c r="A452" s="26" t="s">
        <v>225</v>
      </c>
      <c r="B452" s="91" t="s">
        <v>223</v>
      </c>
      <c r="C452" s="91" t="s">
        <v>224</v>
      </c>
      <c r="D452" s="211"/>
      <c r="E452" s="211">
        <f>B335</f>
        <v>786947196</v>
      </c>
      <c r="F452" s="31">
        <f>C335</f>
        <v>645222523</v>
      </c>
    </row>
    <row r="453" spans="1:7" x14ac:dyDescent="0.25">
      <c r="A453" s="26"/>
      <c r="B453" s="91"/>
      <c r="C453" s="91"/>
      <c r="D453" s="13"/>
      <c r="E453" s="13"/>
      <c r="F453" s="35"/>
    </row>
    <row r="454" spans="1:7" x14ac:dyDescent="0.25">
      <c r="A454" s="52" t="s">
        <v>226</v>
      </c>
      <c r="B454" s="91" t="s">
        <v>227</v>
      </c>
      <c r="C454" s="91" t="s">
        <v>865</v>
      </c>
      <c r="D454" s="211"/>
      <c r="E454" s="211">
        <v>159038768.69999999</v>
      </c>
      <c r="F454" s="31">
        <v>142116365</v>
      </c>
      <c r="G454" s="208"/>
    </row>
    <row r="455" spans="1:7" x14ac:dyDescent="0.25">
      <c r="A455" s="26"/>
      <c r="B455" s="91"/>
      <c r="C455" s="91"/>
      <c r="D455" s="13"/>
      <c r="E455" s="13"/>
      <c r="F455" s="35"/>
    </row>
    <row r="456" spans="1:7" x14ac:dyDescent="0.25">
      <c r="A456" s="26" t="s">
        <v>228</v>
      </c>
      <c r="B456" s="91" t="s">
        <v>223</v>
      </c>
      <c r="C456" s="91" t="s">
        <v>182</v>
      </c>
      <c r="D456" s="211"/>
      <c r="E456" s="211">
        <v>450986262.30000001</v>
      </c>
      <c r="F456" s="31">
        <v>467191817</v>
      </c>
      <c r="G456" s="208"/>
    </row>
    <row r="457" spans="1:7" x14ac:dyDescent="0.25">
      <c r="A457" s="26"/>
      <c r="B457" s="91"/>
      <c r="C457" s="91"/>
      <c r="D457" s="13"/>
      <c r="E457" s="13"/>
      <c r="F457" s="35"/>
    </row>
    <row r="458" spans="1:7" x14ac:dyDescent="0.25">
      <c r="A458" s="26" t="s">
        <v>229</v>
      </c>
      <c r="B458" s="91" t="s">
        <v>230</v>
      </c>
      <c r="C458" s="13" t="s">
        <v>182</v>
      </c>
      <c r="D458" s="211"/>
      <c r="E458" s="211">
        <v>607888902.60000002</v>
      </c>
      <c r="F458" s="31">
        <v>638798864</v>
      </c>
      <c r="G458" s="208"/>
    </row>
    <row r="459" spans="1:7" x14ac:dyDescent="0.25">
      <c r="A459" s="92"/>
      <c r="B459" s="93"/>
      <c r="C459" s="93"/>
      <c r="D459" s="94"/>
      <c r="E459" s="236"/>
      <c r="F459" s="236"/>
    </row>
    <row r="460" spans="1:7" ht="25.5" x14ac:dyDescent="0.25">
      <c r="A460" s="3" t="s">
        <v>738</v>
      </c>
    </row>
    <row r="461" spans="1:7" x14ac:dyDescent="0.25">
      <c r="A461" s="89"/>
    </row>
    <row r="462" spans="1:7" x14ac:dyDescent="0.25">
      <c r="A462" s="237" t="s">
        <v>213</v>
      </c>
      <c r="B462" s="237" t="s">
        <v>214</v>
      </c>
      <c r="C462" s="237" t="s">
        <v>231</v>
      </c>
      <c r="D462" s="95" t="s">
        <v>400</v>
      </c>
      <c r="E462" s="95" t="s">
        <v>103</v>
      </c>
    </row>
    <row r="463" spans="1:7" x14ac:dyDescent="0.25">
      <c r="A463" s="237"/>
      <c r="B463" s="237"/>
      <c r="C463" s="237"/>
      <c r="D463" s="95" t="s">
        <v>232</v>
      </c>
      <c r="E463" s="95" t="s">
        <v>232</v>
      </c>
    </row>
    <row r="464" spans="1:7" x14ac:dyDescent="0.25">
      <c r="A464" s="237"/>
      <c r="B464" s="237"/>
      <c r="C464" s="237"/>
      <c r="D464" s="95" t="s">
        <v>233</v>
      </c>
      <c r="E464" s="95" t="s">
        <v>233</v>
      </c>
    </row>
    <row r="465" spans="1:7" x14ac:dyDescent="0.25">
      <c r="A465" s="237"/>
      <c r="B465" s="237"/>
      <c r="C465" s="237"/>
      <c r="D465" s="95" t="s">
        <v>234</v>
      </c>
      <c r="E465" s="95" t="s">
        <v>234</v>
      </c>
    </row>
    <row r="466" spans="1:7" x14ac:dyDescent="0.25">
      <c r="A466" s="26" t="s">
        <v>160</v>
      </c>
      <c r="B466" s="26" t="s">
        <v>218</v>
      </c>
      <c r="C466" s="26" t="s">
        <v>235</v>
      </c>
      <c r="D466" s="145">
        <f>B226</f>
        <v>7353225757</v>
      </c>
      <c r="E466" s="145">
        <v>6268102413</v>
      </c>
    </row>
    <row r="467" spans="1:7" x14ac:dyDescent="0.25">
      <c r="A467" s="36"/>
      <c r="B467" s="36"/>
      <c r="C467" s="36"/>
      <c r="D467" s="145"/>
      <c r="E467" s="145"/>
    </row>
    <row r="468" spans="1:7" x14ac:dyDescent="0.25">
      <c r="A468" s="26" t="s">
        <v>236</v>
      </c>
      <c r="B468" s="26" t="s">
        <v>223</v>
      </c>
      <c r="C468" s="26" t="s">
        <v>237</v>
      </c>
      <c r="D468" s="145">
        <f>B228</f>
        <v>281350590</v>
      </c>
      <c r="E468" s="145">
        <v>245590409</v>
      </c>
    </row>
    <row r="469" spans="1:7" x14ac:dyDescent="0.25">
      <c r="A469" s="26"/>
      <c r="B469" s="26"/>
      <c r="C469" s="26"/>
      <c r="D469" s="145"/>
      <c r="E469" s="145"/>
    </row>
    <row r="470" spans="1:7" x14ac:dyDescent="0.25">
      <c r="A470" s="26" t="s">
        <v>238</v>
      </c>
      <c r="B470" s="26" t="s">
        <v>223</v>
      </c>
      <c r="C470" s="26" t="s">
        <v>237</v>
      </c>
      <c r="D470" s="145">
        <f>B230</f>
        <v>135790733</v>
      </c>
      <c r="E470" s="145">
        <v>119111045</v>
      </c>
    </row>
    <row r="471" spans="1:7" ht="15.75" thickBot="1" x14ac:dyDescent="0.3">
      <c r="A471" s="26"/>
      <c r="B471" s="26"/>
      <c r="C471" s="26"/>
      <c r="D471" s="146">
        <f>SUM(D466:D470)</f>
        <v>7770367080</v>
      </c>
      <c r="E471" s="146">
        <f>SUM(E466:E470)</f>
        <v>6632803867</v>
      </c>
      <c r="F471" s="208"/>
      <c r="G471" s="208"/>
    </row>
    <row r="472" spans="1:7" ht="15.75" thickTop="1" x14ac:dyDescent="0.25">
      <c r="A472" s="26" t="s">
        <v>226</v>
      </c>
      <c r="B472" s="26" t="s">
        <v>227</v>
      </c>
      <c r="C472" s="91" t="s">
        <v>865</v>
      </c>
      <c r="D472" s="145">
        <v>-1882749729</v>
      </c>
      <c r="E472" s="127">
        <v>-1723094419</v>
      </c>
      <c r="F472" s="208"/>
    </row>
    <row r="473" spans="1:7" x14ac:dyDescent="0.25">
      <c r="A473" s="36"/>
      <c r="B473" s="96"/>
      <c r="C473" s="96"/>
      <c r="D473" s="145"/>
      <c r="E473" s="127"/>
    </row>
    <row r="474" spans="1:7" x14ac:dyDescent="0.25">
      <c r="A474" s="26" t="s">
        <v>228</v>
      </c>
      <c r="B474" s="26" t="s">
        <v>223</v>
      </c>
      <c r="C474" s="26" t="s">
        <v>182</v>
      </c>
      <c r="D474" s="145">
        <v>-450173604</v>
      </c>
      <c r="E474" s="127">
        <v>-2014010233</v>
      </c>
    </row>
    <row r="475" spans="1:7" x14ac:dyDescent="0.25">
      <c r="A475" s="36"/>
      <c r="B475" s="96"/>
      <c r="C475" s="96"/>
      <c r="D475" s="145"/>
      <c r="E475" s="127"/>
    </row>
    <row r="476" spans="1:7" x14ac:dyDescent="0.25">
      <c r="A476" s="26" t="s">
        <v>229</v>
      </c>
      <c r="B476" s="26" t="s">
        <v>230</v>
      </c>
      <c r="C476" s="26" t="s">
        <v>182</v>
      </c>
      <c r="D476" s="145">
        <v>-606793479</v>
      </c>
      <c r="E476" s="127">
        <v>-3378865581</v>
      </c>
    </row>
    <row r="477" spans="1:7" ht="15.75" thickBot="1" x14ac:dyDescent="0.3">
      <c r="A477" s="26"/>
      <c r="B477" s="97"/>
      <c r="C477" s="97"/>
      <c r="D477" s="146">
        <f>SUM(D472:D476)</f>
        <v>-2939716812</v>
      </c>
      <c r="E477" s="146">
        <f>SUM(E472:E476)</f>
        <v>-7115970233</v>
      </c>
      <c r="F477" s="208"/>
    </row>
    <row r="478" spans="1:7" ht="15.75" thickTop="1" x14ac:dyDescent="0.25">
      <c r="A478" s="4"/>
      <c r="D478" s="208"/>
    </row>
    <row r="479" spans="1:7" x14ac:dyDescent="0.25">
      <c r="A479" s="13"/>
    </row>
    <row r="480" spans="1:7" ht="25.5" x14ac:dyDescent="0.25">
      <c r="A480" s="7" t="s">
        <v>239</v>
      </c>
      <c r="B480" s="7" t="s">
        <v>240</v>
      </c>
    </row>
    <row r="481" spans="1:3" x14ac:dyDescent="0.25">
      <c r="A481" s="234"/>
      <c r="B481" s="95" t="s">
        <v>866</v>
      </c>
      <c r="C481" s="95" t="s">
        <v>739</v>
      </c>
    </row>
    <row r="482" spans="1:3" x14ac:dyDescent="0.25">
      <c r="A482" s="234"/>
      <c r="B482" s="32" t="s">
        <v>134</v>
      </c>
      <c r="C482" s="32" t="s">
        <v>134</v>
      </c>
    </row>
    <row r="483" spans="1:3" x14ac:dyDescent="0.25">
      <c r="A483" s="52"/>
      <c r="B483" s="80"/>
      <c r="C483" s="80"/>
    </row>
    <row r="484" spans="1:3" x14ac:dyDescent="0.25">
      <c r="A484" s="52" t="s">
        <v>401</v>
      </c>
      <c r="B484" s="140">
        <f>C493</f>
        <v>607330610</v>
      </c>
      <c r="C484" s="140">
        <v>604873740</v>
      </c>
    </row>
    <row r="485" spans="1:3" x14ac:dyDescent="0.25">
      <c r="A485" s="52" t="s">
        <v>241</v>
      </c>
      <c r="B485" s="140"/>
      <c r="C485" s="140"/>
    </row>
    <row r="486" spans="1:3" x14ac:dyDescent="0.25">
      <c r="A486" s="52" t="s">
        <v>756</v>
      </c>
      <c r="B486" s="140">
        <v>7713271890</v>
      </c>
      <c r="C486" s="140">
        <v>13474940210</v>
      </c>
    </row>
    <row r="487" spans="1:3" ht="25.5" x14ac:dyDescent="0.25">
      <c r="A487" s="52" t="s">
        <v>242</v>
      </c>
      <c r="B487" s="140">
        <v>753313053</v>
      </c>
      <c r="C487" s="140">
        <v>93315726</v>
      </c>
    </row>
    <row r="488" spans="1:3" ht="25.5" x14ac:dyDescent="0.25">
      <c r="A488" s="52" t="s">
        <v>243</v>
      </c>
      <c r="B488" s="230">
        <v>1589518</v>
      </c>
      <c r="C488" s="140">
        <v>7610312</v>
      </c>
    </row>
    <row r="489" spans="1:3" x14ac:dyDescent="0.25">
      <c r="A489" s="52" t="s">
        <v>244</v>
      </c>
      <c r="B489" s="231"/>
      <c r="C489" s="147"/>
    </row>
    <row r="490" spans="1:3" x14ac:dyDescent="0.25">
      <c r="A490" s="52" t="s">
        <v>245</v>
      </c>
      <c r="B490" s="230">
        <v>-6429316280</v>
      </c>
      <c r="C490" s="140">
        <v>-13472483340</v>
      </c>
    </row>
    <row r="491" spans="1:3" ht="25.5" x14ac:dyDescent="0.25">
      <c r="A491" s="52" t="s">
        <v>246</v>
      </c>
      <c r="B491" s="232">
        <v>-753313053</v>
      </c>
      <c r="C491" s="122">
        <v>-93315726</v>
      </c>
    </row>
    <row r="492" spans="1:3" ht="25.5" x14ac:dyDescent="0.25">
      <c r="A492" s="52" t="s">
        <v>247</v>
      </c>
      <c r="B492" s="232">
        <v>-1589518</v>
      </c>
      <c r="C492" s="122">
        <v>-7610312</v>
      </c>
    </row>
    <row r="493" spans="1:3" ht="15.75" thickBot="1" x14ac:dyDescent="0.3">
      <c r="A493" s="52" t="s">
        <v>400</v>
      </c>
      <c r="B493" s="130">
        <f>SUM(B484:B492)</f>
        <v>1891286220</v>
      </c>
      <c r="C493" s="130">
        <f>SUM(C484:C492)</f>
        <v>607330610</v>
      </c>
    </row>
    <row r="494" spans="1:3" ht="15.75" thickTop="1" x14ac:dyDescent="0.25">
      <c r="A494" s="3"/>
      <c r="B494" s="170"/>
      <c r="C494" s="170"/>
    </row>
    <row r="495" spans="1:3" x14ac:dyDescent="0.25">
      <c r="A495" s="3" t="s">
        <v>248</v>
      </c>
      <c r="B495" s="34" t="s">
        <v>867</v>
      </c>
    </row>
    <row r="496" spans="1:3" x14ac:dyDescent="0.25">
      <c r="A496" s="4"/>
    </row>
    <row r="497" spans="1:3" x14ac:dyDescent="0.25">
      <c r="A497" s="4"/>
    </row>
    <row r="498" spans="1:3" ht="25.5" x14ac:dyDescent="0.25">
      <c r="A498" s="7" t="s">
        <v>249</v>
      </c>
      <c r="B498" s="7" t="s">
        <v>250</v>
      </c>
    </row>
    <row r="499" spans="1:3" x14ac:dyDescent="0.25">
      <c r="A499" s="98"/>
    </row>
    <row r="500" spans="1:3" x14ac:dyDescent="0.25">
      <c r="A500" s="34" t="s">
        <v>740</v>
      </c>
    </row>
    <row r="501" spans="1:3" x14ac:dyDescent="0.25">
      <c r="A501" s="89"/>
    </row>
    <row r="502" spans="1:3" x14ac:dyDescent="0.25">
      <c r="A502" s="69"/>
      <c r="B502" s="25" t="s">
        <v>744</v>
      </c>
      <c r="C502" s="25" t="s">
        <v>93</v>
      </c>
    </row>
    <row r="503" spans="1:3" x14ac:dyDescent="0.25">
      <c r="A503" s="61"/>
      <c r="B503" s="32"/>
      <c r="C503" s="32"/>
    </row>
    <row r="504" spans="1:3" x14ac:dyDescent="0.25">
      <c r="A504" s="61" t="s">
        <v>251</v>
      </c>
      <c r="B504" s="31">
        <v>1727277371.25</v>
      </c>
      <c r="C504" s="163">
        <v>1687999171</v>
      </c>
    </row>
    <row r="505" spans="1:3" x14ac:dyDescent="0.25">
      <c r="A505" s="61" t="s">
        <v>252</v>
      </c>
      <c r="B505" s="31">
        <v>4390010802.9525032</v>
      </c>
      <c r="C505" s="163">
        <v>5270015405</v>
      </c>
    </row>
    <row r="506" spans="1:3" ht="15.75" thickBot="1" x14ac:dyDescent="0.3">
      <c r="A506" s="99"/>
      <c r="B506" s="129">
        <f>SUM(B504:B505)</f>
        <v>6117288174.2025032</v>
      </c>
      <c r="C506" s="129">
        <f>SUM(C504:C505)</f>
        <v>6958014576</v>
      </c>
    </row>
    <row r="507" spans="1:3" ht="15.75" thickTop="1" x14ac:dyDescent="0.25">
      <c r="A507" s="4"/>
      <c r="B507" s="141"/>
      <c r="C507" s="170"/>
    </row>
    <row r="508" spans="1:3" x14ac:dyDescent="0.25">
      <c r="A508" s="2"/>
    </row>
    <row r="509" spans="1:3" x14ac:dyDescent="0.25">
      <c r="A509" s="2" t="s">
        <v>253</v>
      </c>
      <c r="B509" s="2" t="s">
        <v>254</v>
      </c>
    </row>
    <row r="510" spans="1:3" x14ac:dyDescent="0.25">
      <c r="A510" s="34" t="s">
        <v>357</v>
      </c>
    </row>
    <row r="511" spans="1:3" x14ac:dyDescent="0.25">
      <c r="A511" s="34" t="s">
        <v>358</v>
      </c>
    </row>
    <row r="512" spans="1:3" x14ac:dyDescent="0.25">
      <c r="A512" s="34" t="s">
        <v>359</v>
      </c>
    </row>
    <row r="513" spans="1:2" x14ac:dyDescent="0.25">
      <c r="A513" s="34" t="s">
        <v>255</v>
      </c>
    </row>
    <row r="514" spans="1:2" x14ac:dyDescent="0.25">
      <c r="A514" s="3"/>
    </row>
    <row r="515" spans="1:2" x14ac:dyDescent="0.25">
      <c r="A515" s="5" t="s">
        <v>256</v>
      </c>
      <c r="B515" s="5" t="s">
        <v>257</v>
      </c>
    </row>
    <row r="516" spans="1:2" x14ac:dyDescent="0.25">
      <c r="A516" s="34" t="s">
        <v>360</v>
      </c>
    </row>
    <row r="517" spans="1:2" x14ac:dyDescent="0.25">
      <c r="A517" s="34" t="s">
        <v>361</v>
      </c>
    </row>
    <row r="518" spans="1:2" x14ac:dyDescent="0.25">
      <c r="A518" s="34"/>
    </row>
    <row r="519" spans="1:2" x14ac:dyDescent="0.25">
      <c r="A519" s="21" t="s">
        <v>258</v>
      </c>
    </row>
    <row r="520" spans="1:2" x14ac:dyDescent="0.25">
      <c r="A520" s="34" t="s">
        <v>362</v>
      </c>
      <c r="B520" s="34"/>
    </row>
    <row r="521" spans="1:2" x14ac:dyDescent="0.25">
      <c r="A521" s="34" t="s">
        <v>363</v>
      </c>
      <c r="B521" s="34"/>
    </row>
    <row r="522" spans="1:2" x14ac:dyDescent="0.25">
      <c r="A522" s="34" t="s">
        <v>364</v>
      </c>
      <c r="B522" s="34"/>
    </row>
    <row r="523" spans="1:2" x14ac:dyDescent="0.25">
      <c r="A523" s="34"/>
      <c r="B523" s="34"/>
    </row>
    <row r="524" spans="1:2" x14ac:dyDescent="0.25">
      <c r="A524" s="34" t="s">
        <v>259</v>
      </c>
    </row>
    <row r="525" spans="1:2" x14ac:dyDescent="0.25">
      <c r="A525" s="34" t="s">
        <v>260</v>
      </c>
    </row>
    <row r="526" spans="1:2" x14ac:dyDescent="0.25">
      <c r="A526" s="21" t="s">
        <v>261</v>
      </c>
    </row>
    <row r="527" spans="1:2" x14ac:dyDescent="0.25">
      <c r="A527" s="34" t="s">
        <v>365</v>
      </c>
    </row>
    <row r="528" spans="1:2" x14ac:dyDescent="0.25">
      <c r="A528" s="34" t="s">
        <v>366</v>
      </c>
    </row>
    <row r="529" spans="1:2" x14ac:dyDescent="0.25">
      <c r="A529" s="34" t="s">
        <v>367</v>
      </c>
    </row>
    <row r="530" spans="1:2" x14ac:dyDescent="0.25">
      <c r="A530" s="34"/>
    </row>
    <row r="531" spans="1:2" x14ac:dyDescent="0.25">
      <c r="A531" s="34" t="s">
        <v>262</v>
      </c>
    </row>
    <row r="532" spans="1:2" x14ac:dyDescent="0.25">
      <c r="A532" s="5"/>
    </row>
    <row r="533" spans="1:2" x14ac:dyDescent="0.25">
      <c r="A533" s="5" t="s">
        <v>263</v>
      </c>
      <c r="B533" s="5" t="s">
        <v>264</v>
      </c>
    </row>
    <row r="534" spans="1:2" x14ac:dyDescent="0.25">
      <c r="A534" s="34" t="s">
        <v>368</v>
      </c>
      <c r="B534" s="5"/>
    </row>
    <row r="535" spans="1:2" x14ac:dyDescent="0.25">
      <c r="A535" t="s">
        <v>369</v>
      </c>
    </row>
    <row r="536" spans="1:2" x14ac:dyDescent="0.25">
      <c r="A536" s="34" t="s">
        <v>370</v>
      </c>
    </row>
    <row r="537" spans="1:2" x14ac:dyDescent="0.25">
      <c r="A537" s="34" t="s">
        <v>371</v>
      </c>
    </row>
    <row r="538" spans="1:2" x14ac:dyDescent="0.25">
      <c r="A538" s="18"/>
    </row>
    <row r="539" spans="1:2" x14ac:dyDescent="0.25">
      <c r="A539" s="5" t="s">
        <v>265</v>
      </c>
      <c r="B539" s="5" t="s">
        <v>266</v>
      </c>
    </row>
    <row r="540" spans="1:2" x14ac:dyDescent="0.25">
      <c r="A540" s="34" t="s">
        <v>372</v>
      </c>
    </row>
    <row r="541" spans="1:2" x14ac:dyDescent="0.25">
      <c r="A541" t="s">
        <v>373</v>
      </c>
    </row>
    <row r="543" spans="1:2" x14ac:dyDescent="0.25">
      <c r="A543" s="34" t="s">
        <v>374</v>
      </c>
    </row>
    <row r="544" spans="1:2" x14ac:dyDescent="0.25">
      <c r="A544" s="34" t="s">
        <v>375</v>
      </c>
    </row>
    <row r="545" spans="1:7" x14ac:dyDescent="0.25">
      <c r="A545" s="100"/>
    </row>
    <row r="546" spans="1:7" x14ac:dyDescent="0.25">
      <c r="A546" s="34" t="s">
        <v>267</v>
      </c>
    </row>
    <row r="547" spans="1:7" x14ac:dyDescent="0.25">
      <c r="A547" s="19"/>
      <c r="B547" s="101" t="s">
        <v>382</v>
      </c>
      <c r="C547" s="102" t="s">
        <v>376</v>
      </c>
      <c r="D547" s="101" t="s">
        <v>378</v>
      </c>
      <c r="E547" s="102" t="s">
        <v>379</v>
      </c>
      <c r="F547" s="101" t="s">
        <v>380</v>
      </c>
    </row>
    <row r="548" spans="1:7" x14ac:dyDescent="0.25">
      <c r="A548" s="103" t="s">
        <v>400</v>
      </c>
      <c r="B548" s="101" t="s">
        <v>134</v>
      </c>
      <c r="C548" s="102" t="s">
        <v>377</v>
      </c>
      <c r="D548" s="101" t="s">
        <v>134</v>
      </c>
      <c r="E548" s="102" t="s">
        <v>102</v>
      </c>
      <c r="F548" s="101" t="s">
        <v>381</v>
      </c>
    </row>
    <row r="549" spans="1:7" x14ac:dyDescent="0.25">
      <c r="A549" s="103" t="s">
        <v>268</v>
      </c>
      <c r="B549" s="19"/>
      <c r="C549" s="102"/>
      <c r="D549" s="19"/>
      <c r="E549" s="102"/>
      <c r="F549" s="19"/>
    </row>
    <row r="550" spans="1:7" x14ac:dyDescent="0.25">
      <c r="A550" s="104" t="s">
        <v>32</v>
      </c>
      <c r="B550" s="148">
        <f>B206</f>
        <v>14166632116</v>
      </c>
      <c r="C550" s="149">
        <v>0</v>
      </c>
      <c r="D550" s="149">
        <v>0</v>
      </c>
      <c r="E550" s="149">
        <v>0</v>
      </c>
      <c r="F550" s="148">
        <f>SUM(B550:E550)</f>
        <v>14166632116</v>
      </c>
      <c r="G550" s="170"/>
    </row>
    <row r="551" spans="1:7" x14ac:dyDescent="0.25">
      <c r="A551" s="104" t="s">
        <v>269</v>
      </c>
      <c r="B551" s="148">
        <v>63308747079</v>
      </c>
      <c r="C551" s="149">
        <v>35857380180</v>
      </c>
      <c r="D551" s="149">
        <v>0</v>
      </c>
      <c r="E551" s="149">
        <v>0</v>
      </c>
      <c r="F551" s="148">
        <f t="shared" ref="F551:F553" si="2">SUM(B551:E551)</f>
        <v>99166127259</v>
      </c>
      <c r="G551" s="170"/>
    </row>
    <row r="552" spans="1:7" x14ac:dyDescent="0.25">
      <c r="A552" s="104" t="s">
        <v>270</v>
      </c>
      <c r="B552" s="148">
        <f>B233</f>
        <v>7843345083</v>
      </c>
      <c r="C552" s="149">
        <v>0</v>
      </c>
      <c r="D552" s="149">
        <v>0</v>
      </c>
      <c r="E552" s="149">
        <v>0</v>
      </c>
      <c r="F552" s="148">
        <f t="shared" si="2"/>
        <v>7843345083</v>
      </c>
      <c r="G552" s="170"/>
    </row>
    <row r="553" spans="1:7" x14ac:dyDescent="0.25">
      <c r="A553" s="104" t="s">
        <v>121</v>
      </c>
      <c r="B553" s="148">
        <v>3206989339</v>
      </c>
      <c r="C553" s="149">
        <f>218505689</f>
        <v>218505689</v>
      </c>
      <c r="D553" s="149">
        <v>0</v>
      </c>
      <c r="E553" s="149">
        <v>0</v>
      </c>
      <c r="F553" s="148">
        <f t="shared" si="2"/>
        <v>3425495028</v>
      </c>
      <c r="G553" s="170"/>
    </row>
    <row r="554" spans="1:7" ht="15.75" thickBot="1" x14ac:dyDescent="0.3">
      <c r="A554" s="19"/>
      <c r="B554" s="154">
        <f t="shared" ref="B554:E554" si="3">SUM(B550:B553)</f>
        <v>88525713617</v>
      </c>
      <c r="C554" s="154">
        <f t="shared" si="3"/>
        <v>36075885869</v>
      </c>
      <c r="D554" s="154">
        <f t="shared" si="3"/>
        <v>0</v>
      </c>
      <c r="E554" s="154">
        <f t="shared" si="3"/>
        <v>0</v>
      </c>
      <c r="F554" s="154">
        <f>SUM(F550:F553)</f>
        <v>124601599486</v>
      </c>
    </row>
    <row r="555" spans="1:7" ht="15.75" thickTop="1" x14ac:dyDescent="0.25">
      <c r="A555" s="103" t="s">
        <v>271</v>
      </c>
      <c r="B555" s="148"/>
      <c r="C555" s="149"/>
      <c r="D555" s="148"/>
      <c r="E555" s="149"/>
      <c r="F555" s="148"/>
    </row>
    <row r="556" spans="1:7" x14ac:dyDescent="0.25">
      <c r="A556" s="104" t="s">
        <v>272</v>
      </c>
      <c r="B556" s="149">
        <v>0</v>
      </c>
      <c r="C556" s="149">
        <f>B313</f>
        <v>2939716812</v>
      </c>
      <c r="D556" s="149">
        <v>0</v>
      </c>
      <c r="E556" s="149">
        <v>0</v>
      </c>
      <c r="F556" s="148">
        <f>SUM(B556:E556)</f>
        <v>2939716812</v>
      </c>
    </row>
    <row r="557" spans="1:7" x14ac:dyDescent="0.25">
      <c r="A557" s="104" t="s">
        <v>205</v>
      </c>
      <c r="B557" s="148">
        <f>B302+B305</f>
        <v>1341450002</v>
      </c>
      <c r="C557" s="149">
        <f>B301+B303+B304</f>
        <v>1601518496</v>
      </c>
      <c r="D557" s="149">
        <v>0</v>
      </c>
      <c r="E557" s="149">
        <v>0</v>
      </c>
      <c r="F557" s="148">
        <f>SUM(B557:E557)</f>
        <v>2942968498</v>
      </c>
    </row>
    <row r="558" spans="1:7" ht="15.75" thickBot="1" x14ac:dyDescent="0.3">
      <c r="A558" s="19"/>
      <c r="B558" s="150">
        <f>SUM(B556:B557)</f>
        <v>1341450002</v>
      </c>
      <c r="C558" s="150">
        <f t="shared" ref="C558:F558" si="4">SUM(C556:C557)</f>
        <v>4541235308</v>
      </c>
      <c r="D558" s="150">
        <f t="shared" si="4"/>
        <v>0</v>
      </c>
      <c r="E558" s="150">
        <f t="shared" si="4"/>
        <v>0</v>
      </c>
      <c r="F558" s="150">
        <f t="shared" si="4"/>
        <v>5882685310</v>
      </c>
    </row>
    <row r="559" spans="1:7" ht="15.75" thickTop="1" x14ac:dyDescent="0.25">
      <c r="A559" s="19"/>
      <c r="B559" s="107"/>
      <c r="C559" s="108"/>
      <c r="D559" s="107"/>
      <c r="E559" s="108"/>
      <c r="F559" s="107"/>
    </row>
    <row r="560" spans="1:7" x14ac:dyDescent="0.25">
      <c r="A560" s="103" t="s">
        <v>103</v>
      </c>
      <c r="B560" s="106"/>
      <c r="C560" s="105"/>
      <c r="D560" s="106"/>
      <c r="E560" s="105"/>
      <c r="F560" s="106"/>
    </row>
    <row r="561" spans="1:7" x14ac:dyDescent="0.25">
      <c r="A561" s="103" t="s">
        <v>268</v>
      </c>
      <c r="B561" s="106"/>
      <c r="C561" s="105"/>
      <c r="D561" s="106"/>
      <c r="E561" s="105"/>
      <c r="F561" s="106"/>
    </row>
    <row r="562" spans="1:7" x14ac:dyDescent="0.25">
      <c r="A562" s="104" t="s">
        <v>32</v>
      </c>
      <c r="B562" s="148">
        <v>15602515245</v>
      </c>
      <c r="C562" s="149">
        <v>0</v>
      </c>
      <c r="D562" s="149">
        <v>0</v>
      </c>
      <c r="E562" s="149">
        <v>0</v>
      </c>
      <c r="F562" s="148">
        <v>15602515245</v>
      </c>
      <c r="G562" s="170"/>
    </row>
    <row r="563" spans="1:7" x14ac:dyDescent="0.25">
      <c r="A563" s="104" t="s">
        <v>269</v>
      </c>
      <c r="B563" s="148">
        <v>5046722785</v>
      </c>
      <c r="C563" s="149">
        <v>83447921293</v>
      </c>
      <c r="D563" s="149">
        <v>0</v>
      </c>
      <c r="E563" s="149">
        <v>0</v>
      </c>
      <c r="F563" s="148">
        <v>88494644078</v>
      </c>
      <c r="G563" s="170"/>
    </row>
    <row r="564" spans="1:7" x14ac:dyDescent="0.25">
      <c r="A564" s="104" t="s">
        <v>270</v>
      </c>
      <c r="B564" s="148">
        <v>6714796839</v>
      </c>
      <c r="C564" s="149">
        <v>0</v>
      </c>
      <c r="D564" s="149">
        <v>0</v>
      </c>
      <c r="E564" s="149">
        <v>0</v>
      </c>
      <c r="F564" s="148">
        <v>6714796839</v>
      </c>
      <c r="G564" s="170"/>
    </row>
    <row r="565" spans="1:7" x14ac:dyDescent="0.25">
      <c r="A565" s="104" t="s">
        <v>121</v>
      </c>
      <c r="B565" s="148">
        <v>57282590</v>
      </c>
      <c r="C565" s="149">
        <v>1760786756</v>
      </c>
      <c r="D565" s="149">
        <v>0</v>
      </c>
      <c r="E565" s="149">
        <v>0</v>
      </c>
      <c r="F565" s="148">
        <v>1818069346</v>
      </c>
      <c r="G565" s="170"/>
    </row>
    <row r="566" spans="1:7" ht="15.75" thickBot="1" x14ac:dyDescent="0.3">
      <c r="A566" s="109"/>
      <c r="B566" s="154">
        <v>27421317459</v>
      </c>
      <c r="C566" s="155">
        <v>85208708049</v>
      </c>
      <c r="D566" s="153">
        <v>0</v>
      </c>
      <c r="E566" s="153">
        <v>0</v>
      </c>
      <c r="F566" s="154">
        <v>112630025508</v>
      </c>
    </row>
    <row r="567" spans="1:7" ht="15.75" thickTop="1" x14ac:dyDescent="0.25">
      <c r="A567" s="103" t="s">
        <v>271</v>
      </c>
      <c r="B567" s="106"/>
      <c r="C567" s="105"/>
      <c r="D567" s="106"/>
      <c r="E567" s="105"/>
      <c r="F567" s="106"/>
    </row>
    <row r="568" spans="1:7" x14ac:dyDescent="0.25">
      <c r="A568" s="104" t="s">
        <v>272</v>
      </c>
      <c r="B568" s="148">
        <v>0</v>
      </c>
      <c r="C568" s="149">
        <v>7115970233</v>
      </c>
      <c r="D568" s="149">
        <v>0</v>
      </c>
      <c r="E568" s="149">
        <v>0</v>
      </c>
      <c r="F568" s="148">
        <v>7115970233</v>
      </c>
    </row>
    <row r="569" spans="1:7" x14ac:dyDescent="0.25">
      <c r="A569" s="104" t="s">
        <v>273</v>
      </c>
      <c r="B569" s="148">
        <v>1306228738</v>
      </c>
      <c r="C569" s="149">
        <v>762644884</v>
      </c>
      <c r="D569" s="149">
        <v>0</v>
      </c>
      <c r="E569" s="149">
        <v>0</v>
      </c>
      <c r="F569" s="148">
        <v>2068873622</v>
      </c>
    </row>
    <row r="570" spans="1:7" ht="15.75" thickBot="1" x14ac:dyDescent="0.3">
      <c r="A570" s="19"/>
      <c r="B570" s="150">
        <v>1306228738</v>
      </c>
      <c r="C570" s="151">
        <v>7878615117</v>
      </c>
      <c r="D570" s="152">
        <v>0</v>
      </c>
      <c r="E570" s="152">
        <v>0</v>
      </c>
      <c r="F570" s="150">
        <v>9184843855</v>
      </c>
    </row>
    <row r="571" spans="1:7" ht="15.75" thickTop="1" x14ac:dyDescent="0.25"/>
    <row r="572" spans="1:7" x14ac:dyDescent="0.25">
      <c r="A572" s="57"/>
    </row>
    <row r="573" spans="1:7" x14ac:dyDescent="0.25">
      <c r="A573" s="2"/>
    </row>
    <row r="574" spans="1:7" x14ac:dyDescent="0.25">
      <c r="A574" s="2"/>
    </row>
    <row r="575" spans="1:7" ht="25.5" x14ac:dyDescent="0.25">
      <c r="A575" s="7" t="s">
        <v>274</v>
      </c>
      <c r="B575" s="7" t="s">
        <v>275</v>
      </c>
    </row>
    <row r="576" spans="1:7" x14ac:dyDescent="0.25">
      <c r="A576" s="34" t="s">
        <v>276</v>
      </c>
    </row>
    <row r="577" spans="1:5" x14ac:dyDescent="0.25">
      <c r="A577" s="110"/>
    </row>
    <row r="578" spans="1:5" x14ac:dyDescent="0.25">
      <c r="A578" s="19"/>
      <c r="B578" s="235" t="s">
        <v>277</v>
      </c>
      <c r="C578" s="235"/>
      <c r="D578" s="235" t="s">
        <v>278</v>
      </c>
      <c r="E578" s="235"/>
    </row>
    <row r="579" spans="1:5" x14ac:dyDescent="0.25">
      <c r="A579" s="19"/>
      <c r="B579" s="68" t="s">
        <v>741</v>
      </c>
      <c r="C579" s="68" t="s">
        <v>352</v>
      </c>
      <c r="D579" s="68" t="s">
        <v>741</v>
      </c>
      <c r="E579" s="68" t="s">
        <v>103</v>
      </c>
    </row>
    <row r="580" spans="1:5" x14ac:dyDescent="0.25">
      <c r="A580" s="19"/>
      <c r="B580" s="68" t="s">
        <v>383</v>
      </c>
      <c r="C580" s="68" t="s">
        <v>384</v>
      </c>
      <c r="D580" s="68" t="s">
        <v>385</v>
      </c>
      <c r="E580" s="68" t="s">
        <v>386</v>
      </c>
    </row>
    <row r="581" spans="1:5" x14ac:dyDescent="0.25">
      <c r="A581" s="78" t="s">
        <v>268</v>
      </c>
      <c r="B581" s="19"/>
      <c r="C581" s="19"/>
      <c r="D581" s="19"/>
      <c r="E581" s="19"/>
    </row>
    <row r="582" spans="1:5" x14ac:dyDescent="0.25">
      <c r="A582" s="91" t="s">
        <v>32</v>
      </c>
      <c r="B582" s="160">
        <f>F550</f>
        <v>14166632116</v>
      </c>
      <c r="C582" s="160">
        <v>15602515245</v>
      </c>
      <c r="D582" s="160">
        <f>B582</f>
        <v>14166632116</v>
      </c>
      <c r="E582" s="160">
        <v>15602515245</v>
      </c>
    </row>
    <row r="583" spans="1:5" x14ac:dyDescent="0.25">
      <c r="A583" s="91" t="s">
        <v>279</v>
      </c>
      <c r="B583" s="160">
        <f>F551</f>
        <v>99166127259</v>
      </c>
      <c r="C583" s="160">
        <v>88494644078</v>
      </c>
      <c r="D583" s="160">
        <f t="shared" ref="D583:D585" si="5">B583</f>
        <v>99166127259</v>
      </c>
      <c r="E583" s="160">
        <v>88494644078</v>
      </c>
    </row>
    <row r="584" spans="1:5" x14ac:dyDescent="0.25">
      <c r="A584" s="13" t="s">
        <v>270</v>
      </c>
      <c r="B584" s="160">
        <f>F552</f>
        <v>7843345083</v>
      </c>
      <c r="C584" s="160">
        <v>6714796839</v>
      </c>
      <c r="D584" s="160">
        <f t="shared" si="5"/>
        <v>7843345083</v>
      </c>
      <c r="E584" s="160">
        <v>6714796839</v>
      </c>
    </row>
    <row r="585" spans="1:5" x14ac:dyDescent="0.25">
      <c r="A585" s="91" t="s">
        <v>121</v>
      </c>
      <c r="B585" s="160">
        <f>F553</f>
        <v>3425495028</v>
      </c>
      <c r="C585" s="160">
        <v>1818069346</v>
      </c>
      <c r="D585" s="160">
        <f t="shared" si="5"/>
        <v>3425495028</v>
      </c>
      <c r="E585" s="160">
        <v>1818069346</v>
      </c>
    </row>
    <row r="586" spans="1:5" ht="15.75" thickBot="1" x14ac:dyDescent="0.3">
      <c r="A586" s="19"/>
      <c r="B586" s="161">
        <f>SUM(B582:B585)</f>
        <v>124601599486</v>
      </c>
      <c r="C586" s="161">
        <v>112630025508</v>
      </c>
      <c r="D586" s="161">
        <f>SUM(D582:D585)</f>
        <v>124601599486</v>
      </c>
      <c r="E586" s="161">
        <v>112630025508</v>
      </c>
    </row>
    <row r="587" spans="1:5" ht="15.75" thickTop="1" x14ac:dyDescent="0.25">
      <c r="A587" s="19"/>
      <c r="B587" s="91"/>
      <c r="C587" s="162"/>
      <c r="D587" s="91"/>
      <c r="E587" s="162"/>
    </row>
    <row r="588" spans="1:5" x14ac:dyDescent="0.25">
      <c r="A588" s="78" t="s">
        <v>84</v>
      </c>
      <c r="B588" s="91"/>
      <c r="C588" s="91"/>
      <c r="D588" s="91"/>
      <c r="E588" s="162"/>
    </row>
    <row r="589" spans="1:5" x14ac:dyDescent="0.25">
      <c r="A589" s="91" t="s">
        <v>280</v>
      </c>
      <c r="B589" s="160">
        <f>F556</f>
        <v>2939716812</v>
      </c>
      <c r="C589" s="160">
        <v>7115970233</v>
      </c>
      <c r="D589" s="160">
        <f>B589</f>
        <v>2939716812</v>
      </c>
      <c r="E589" s="160">
        <v>7115970233</v>
      </c>
    </row>
    <row r="590" spans="1:5" x14ac:dyDescent="0.25">
      <c r="A590" s="91" t="s">
        <v>205</v>
      </c>
      <c r="B590" s="160">
        <f>F557</f>
        <v>2942968498</v>
      </c>
      <c r="C590" s="160">
        <v>2068873622</v>
      </c>
      <c r="D590" s="160">
        <f>B590</f>
        <v>2942968498</v>
      </c>
      <c r="E590" s="160">
        <v>2068873622</v>
      </c>
    </row>
    <row r="591" spans="1:5" ht="15.75" thickBot="1" x14ac:dyDescent="0.3">
      <c r="A591" s="19"/>
      <c r="B591" s="161">
        <f>SUM(B589:B590)</f>
        <v>5882685310</v>
      </c>
      <c r="C591" s="161">
        <v>9184843855</v>
      </c>
      <c r="D591" s="161">
        <f>SUM(D589:D590)</f>
        <v>5882685310</v>
      </c>
      <c r="E591" s="161">
        <v>9184843855</v>
      </c>
    </row>
    <row r="592" spans="1:5" ht="15.75" thickTop="1" x14ac:dyDescent="0.25">
      <c r="A592" s="3"/>
    </row>
    <row r="593" spans="1:3" x14ac:dyDescent="0.25">
      <c r="A593" s="34" t="s">
        <v>281</v>
      </c>
    </row>
    <row r="594" spans="1:3" x14ac:dyDescent="0.25">
      <c r="A594" s="34" t="s">
        <v>282</v>
      </c>
    </row>
    <row r="595" spans="1:3" x14ac:dyDescent="0.25">
      <c r="A595" s="3"/>
    </row>
    <row r="597" spans="1:3" x14ac:dyDescent="0.25">
      <c r="A597" s="5"/>
    </row>
    <row r="598" spans="1:3" x14ac:dyDescent="0.25">
      <c r="A598" s="111" t="s">
        <v>283</v>
      </c>
      <c r="B598" s="2" t="s">
        <v>742</v>
      </c>
    </row>
    <row r="599" spans="1:3" x14ac:dyDescent="0.25">
      <c r="A599" s="34" t="s">
        <v>743</v>
      </c>
    </row>
    <row r="600" spans="1:3" x14ac:dyDescent="0.25">
      <c r="A600" s="13"/>
    </row>
    <row r="601" spans="1:3" x14ac:dyDescent="0.25">
      <c r="A601" s="13"/>
    </row>
    <row r="602" spans="1:3" x14ac:dyDescent="0.25">
      <c r="A602" s="13"/>
    </row>
    <row r="603" spans="1:3" x14ac:dyDescent="0.25">
      <c r="A603" s="13"/>
    </row>
    <row r="604" spans="1:3" x14ac:dyDescent="0.25">
      <c r="A604" s="13"/>
    </row>
    <row r="605" spans="1:3" x14ac:dyDescent="0.25">
      <c r="A605" s="59"/>
      <c r="B605" s="59"/>
      <c r="C605" s="59"/>
    </row>
    <row r="606" spans="1:3" x14ac:dyDescent="0.25">
      <c r="A606" s="52" t="s">
        <v>284</v>
      </c>
      <c r="B606" s="52" t="s">
        <v>286</v>
      </c>
      <c r="C606" s="214" t="s">
        <v>868</v>
      </c>
    </row>
    <row r="607" spans="1:3" x14ac:dyDescent="0.25">
      <c r="A607" s="52" t="s">
        <v>285</v>
      </c>
      <c r="B607" s="52" t="s">
        <v>287</v>
      </c>
      <c r="C607" t="s">
        <v>869</v>
      </c>
    </row>
    <row r="608" spans="1:3" x14ac:dyDescent="0.25">
      <c r="A608" s="3" t="s">
        <v>288</v>
      </c>
    </row>
    <row r="609" spans="1:1" x14ac:dyDescent="0.25">
      <c r="A609" s="10"/>
    </row>
    <row r="610" spans="1:1" x14ac:dyDescent="0.25">
      <c r="A610" s="3" t="s">
        <v>289</v>
      </c>
    </row>
    <row r="611" spans="1:1" x14ac:dyDescent="0.25">
      <c r="A611" s="34"/>
    </row>
    <row r="612" spans="1:1" x14ac:dyDescent="0.25">
      <c r="A612" s="34" t="s">
        <v>870</v>
      </c>
    </row>
  </sheetData>
  <mergeCells count="40">
    <mergeCell ref="B228:B229"/>
    <mergeCell ref="C228:C229"/>
    <mergeCell ref="A3:E3"/>
    <mergeCell ref="A4:E4"/>
    <mergeCell ref="A5:E5"/>
    <mergeCell ref="A6:E6"/>
    <mergeCell ref="A211:A212"/>
    <mergeCell ref="B226:B227"/>
    <mergeCell ref="C226:C227"/>
    <mergeCell ref="A357:A358"/>
    <mergeCell ref="B230:B231"/>
    <mergeCell ref="C230:C231"/>
    <mergeCell ref="A286:A289"/>
    <mergeCell ref="C286:D287"/>
    <mergeCell ref="A321:A323"/>
    <mergeCell ref="C321:C323"/>
    <mergeCell ref="B333:B334"/>
    <mergeCell ref="C333:C334"/>
    <mergeCell ref="B335:B336"/>
    <mergeCell ref="C335:C336"/>
    <mergeCell ref="A343:A344"/>
    <mergeCell ref="A395:A396"/>
    <mergeCell ref="B416:C416"/>
    <mergeCell ref="D416:E416"/>
    <mergeCell ref="A417:A418"/>
    <mergeCell ref="A429:A430"/>
    <mergeCell ref="B429:B430"/>
    <mergeCell ref="A436:B436"/>
    <mergeCell ref="A443:A444"/>
    <mergeCell ref="B443:B444"/>
    <mergeCell ref="C443:C444"/>
    <mergeCell ref="D444:E444"/>
    <mergeCell ref="D445:E445"/>
    <mergeCell ref="A481:A482"/>
    <mergeCell ref="B578:C578"/>
    <mergeCell ref="D578:E578"/>
    <mergeCell ref="E459:F459"/>
    <mergeCell ref="A462:A465"/>
    <mergeCell ref="B462:B465"/>
    <mergeCell ref="C462:C46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topLeftCell="A4" workbookViewId="0">
      <pane xSplit="1" ySplit="12" topLeftCell="M91" activePane="bottomRight" state="frozen"/>
      <selection activeCell="A4" sqref="A4"/>
      <selection pane="topRight" activeCell="B4" sqref="B4"/>
      <selection pane="bottomLeft" activeCell="A16" sqref="A16"/>
      <selection pane="bottomRight" activeCell="P101" sqref="P101"/>
    </sheetView>
  </sheetViews>
  <sheetFormatPr defaultRowHeight="15" x14ac:dyDescent="0.25"/>
  <cols>
    <col min="1" max="1" width="59.28515625" bestFit="1" customWidth="1"/>
    <col min="2" max="2" width="33.140625" bestFit="1" customWidth="1"/>
    <col min="3" max="3" width="34" bestFit="1" customWidth="1"/>
    <col min="4" max="4" width="40.5703125" bestFit="1" customWidth="1"/>
    <col min="5" max="5" width="22.28515625" bestFit="1" customWidth="1"/>
    <col min="6" max="6" width="26" bestFit="1" customWidth="1"/>
    <col min="7" max="7" width="22.28515625" bestFit="1" customWidth="1"/>
    <col min="8" max="8" width="28.5703125" bestFit="1" customWidth="1"/>
    <col min="9" max="9" width="22.28515625" bestFit="1" customWidth="1"/>
    <col min="10" max="10" width="33" bestFit="1" customWidth="1"/>
    <col min="11" max="11" width="23.7109375" bestFit="1" customWidth="1"/>
    <col min="12" max="12" width="39.5703125" bestFit="1" customWidth="1"/>
    <col min="13" max="13" width="23.28515625" bestFit="1" customWidth="1"/>
    <col min="14" max="14" width="22.28515625" style="141" bestFit="1" customWidth="1"/>
    <col min="16" max="16" width="18" style="201" bestFit="1" customWidth="1"/>
    <col min="17" max="17" width="19" style="204" bestFit="1" customWidth="1"/>
    <col min="18" max="18" width="36.42578125" style="201" bestFit="1" customWidth="1"/>
  </cols>
  <sheetData>
    <row r="1" spans="1:18" x14ac:dyDescent="0.25">
      <c r="A1" s="217"/>
      <c r="B1" s="218" t="s">
        <v>438</v>
      </c>
      <c r="C1" s="218" t="s">
        <v>438</v>
      </c>
      <c r="D1" s="218" t="s">
        <v>438</v>
      </c>
      <c r="E1" s="218" t="s">
        <v>438</v>
      </c>
      <c r="F1" s="218" t="s">
        <v>438</v>
      </c>
      <c r="G1" s="218" t="s">
        <v>438</v>
      </c>
      <c r="H1" s="218" t="s">
        <v>438</v>
      </c>
      <c r="I1" s="218" t="s">
        <v>438</v>
      </c>
      <c r="J1" s="218" t="s">
        <v>438</v>
      </c>
      <c r="K1" s="218" t="s">
        <v>438</v>
      </c>
      <c r="L1" s="218" t="s">
        <v>438</v>
      </c>
      <c r="M1" s="218" t="s">
        <v>438</v>
      </c>
      <c r="N1" s="218" t="s">
        <v>438</v>
      </c>
      <c r="P1"/>
      <c r="Q1" s="141"/>
      <c r="R1"/>
    </row>
    <row r="2" spans="1:18" x14ac:dyDescent="0.25">
      <c r="A2" s="217"/>
      <c r="B2" s="218" t="s">
        <v>621</v>
      </c>
      <c r="C2" s="218" t="s">
        <v>621</v>
      </c>
      <c r="D2" s="218" t="s">
        <v>621</v>
      </c>
      <c r="E2" s="218" t="s">
        <v>621</v>
      </c>
      <c r="F2" s="218" t="s">
        <v>621</v>
      </c>
      <c r="G2" s="218" t="s">
        <v>621</v>
      </c>
      <c r="H2" s="218" t="s">
        <v>621</v>
      </c>
      <c r="I2" s="218" t="s">
        <v>621</v>
      </c>
      <c r="J2" s="218" t="s">
        <v>621</v>
      </c>
      <c r="K2" s="218" t="s">
        <v>621</v>
      </c>
      <c r="L2" s="218" t="s">
        <v>621</v>
      </c>
      <c r="M2" s="218" t="s">
        <v>621</v>
      </c>
      <c r="N2" s="218" t="s">
        <v>621</v>
      </c>
      <c r="P2"/>
      <c r="Q2" s="141"/>
      <c r="R2"/>
    </row>
    <row r="3" spans="1:18" x14ac:dyDescent="0.25">
      <c r="A3" s="217"/>
      <c r="B3" s="218" t="s">
        <v>622</v>
      </c>
      <c r="C3" s="218" t="s">
        <v>622</v>
      </c>
      <c r="D3" s="218" t="s">
        <v>622</v>
      </c>
      <c r="E3" s="218" t="s">
        <v>622</v>
      </c>
      <c r="F3" s="218" t="s">
        <v>622</v>
      </c>
      <c r="G3" s="218" t="s">
        <v>622</v>
      </c>
      <c r="H3" s="218" t="s">
        <v>622</v>
      </c>
      <c r="I3" s="218" t="s">
        <v>622</v>
      </c>
      <c r="J3" s="218" t="s">
        <v>622</v>
      </c>
      <c r="K3" s="218" t="s">
        <v>622</v>
      </c>
      <c r="L3" s="218" t="s">
        <v>622</v>
      </c>
      <c r="M3" s="218" t="s">
        <v>622</v>
      </c>
      <c r="N3" s="218" t="s">
        <v>622</v>
      </c>
      <c r="P3"/>
      <c r="Q3" s="141"/>
      <c r="R3"/>
    </row>
    <row r="4" spans="1:18" x14ac:dyDescent="0.25">
      <c r="A4" s="217"/>
      <c r="B4" s="218" t="s">
        <v>424</v>
      </c>
      <c r="C4" s="218" t="s">
        <v>424</v>
      </c>
      <c r="D4" s="218" t="s">
        <v>424</v>
      </c>
      <c r="E4" s="218" t="s">
        <v>424</v>
      </c>
      <c r="F4" s="218" t="s">
        <v>424</v>
      </c>
      <c r="G4" s="218" t="s">
        <v>424</v>
      </c>
      <c r="H4" s="218" t="s">
        <v>424</v>
      </c>
      <c r="I4" s="218" t="s">
        <v>424</v>
      </c>
      <c r="J4" s="218" t="s">
        <v>424</v>
      </c>
      <c r="K4" s="218" t="s">
        <v>424</v>
      </c>
      <c r="L4" s="218" t="s">
        <v>424</v>
      </c>
      <c r="M4" s="218" t="s">
        <v>424</v>
      </c>
      <c r="N4" s="218" t="s">
        <v>424</v>
      </c>
      <c r="P4"/>
      <c r="Q4" s="141"/>
      <c r="R4"/>
    </row>
    <row r="5" spans="1:18" x14ac:dyDescent="0.25">
      <c r="A5" s="217"/>
      <c r="B5" s="218" t="s">
        <v>623</v>
      </c>
      <c r="C5" s="218" t="s">
        <v>623</v>
      </c>
      <c r="D5" s="218" t="s">
        <v>623</v>
      </c>
      <c r="E5" s="218" t="s">
        <v>623</v>
      </c>
      <c r="F5" s="218" t="s">
        <v>623</v>
      </c>
      <c r="G5" s="218" t="s">
        <v>623</v>
      </c>
      <c r="H5" s="218" t="s">
        <v>623</v>
      </c>
      <c r="I5" s="218" t="s">
        <v>623</v>
      </c>
      <c r="J5" s="218" t="s">
        <v>623</v>
      </c>
      <c r="K5" s="218" t="s">
        <v>623</v>
      </c>
      <c r="L5" s="218" t="s">
        <v>623</v>
      </c>
      <c r="M5" s="218" t="s">
        <v>623</v>
      </c>
      <c r="N5" s="218" t="s">
        <v>623</v>
      </c>
      <c r="P5"/>
      <c r="Q5" s="141"/>
      <c r="R5"/>
    </row>
    <row r="6" spans="1:18" x14ac:dyDescent="0.25">
      <c r="A6" s="217"/>
      <c r="B6" s="218" t="s">
        <v>462</v>
      </c>
      <c r="C6" s="218" t="s">
        <v>462</v>
      </c>
      <c r="D6" s="218" t="s">
        <v>462</v>
      </c>
      <c r="E6" s="218" t="s">
        <v>462</v>
      </c>
      <c r="F6" s="218" t="s">
        <v>462</v>
      </c>
      <c r="G6" s="218" t="s">
        <v>462</v>
      </c>
      <c r="H6" s="218" t="s">
        <v>462</v>
      </c>
      <c r="I6" s="218" t="s">
        <v>462</v>
      </c>
      <c r="J6" s="218" t="s">
        <v>462</v>
      </c>
      <c r="K6" s="218" t="s">
        <v>462</v>
      </c>
      <c r="L6" s="218" t="s">
        <v>462</v>
      </c>
      <c r="M6" s="218" t="s">
        <v>462</v>
      </c>
      <c r="N6" s="218" t="s">
        <v>462</v>
      </c>
      <c r="P6"/>
      <c r="Q6" s="141"/>
      <c r="R6"/>
    </row>
    <row r="7" spans="1:18" x14ac:dyDescent="0.25">
      <c r="A7" s="217"/>
      <c r="B7" s="218" t="s">
        <v>624</v>
      </c>
      <c r="C7" s="218" t="s">
        <v>624</v>
      </c>
      <c r="D7" s="218" t="s">
        <v>624</v>
      </c>
      <c r="E7" s="218" t="s">
        <v>624</v>
      </c>
      <c r="F7" s="218" t="s">
        <v>624</v>
      </c>
      <c r="G7" s="218" t="s">
        <v>624</v>
      </c>
      <c r="H7" s="218" t="s">
        <v>624</v>
      </c>
      <c r="I7" s="218" t="s">
        <v>624</v>
      </c>
      <c r="J7" s="218" t="s">
        <v>624</v>
      </c>
      <c r="K7" s="218" t="s">
        <v>624</v>
      </c>
      <c r="L7" s="218" t="s">
        <v>624</v>
      </c>
      <c r="M7" s="218" t="s">
        <v>624</v>
      </c>
      <c r="N7" s="218" t="s">
        <v>624</v>
      </c>
      <c r="P7"/>
      <c r="Q7" s="141"/>
      <c r="R7"/>
    </row>
    <row r="8" spans="1:18" x14ac:dyDescent="0.25">
      <c r="A8" s="217"/>
      <c r="B8" s="218" t="s">
        <v>625</v>
      </c>
      <c r="C8" s="218" t="s">
        <v>625</v>
      </c>
      <c r="D8" s="218" t="s">
        <v>625</v>
      </c>
      <c r="E8" s="218" t="s">
        <v>625</v>
      </c>
      <c r="F8" s="218" t="s">
        <v>625</v>
      </c>
      <c r="G8" s="218" t="s">
        <v>625</v>
      </c>
      <c r="H8" s="218" t="s">
        <v>625</v>
      </c>
      <c r="I8" s="218" t="s">
        <v>625</v>
      </c>
      <c r="J8" s="218" t="s">
        <v>625</v>
      </c>
      <c r="K8" s="218" t="s">
        <v>625</v>
      </c>
      <c r="L8" s="218" t="s">
        <v>625</v>
      </c>
      <c r="M8" s="218" t="s">
        <v>625</v>
      </c>
      <c r="N8" s="218" t="s">
        <v>625</v>
      </c>
      <c r="P8"/>
      <c r="Q8" s="141"/>
      <c r="R8"/>
    </row>
    <row r="9" spans="1:18" x14ac:dyDescent="0.25">
      <c r="A9" s="217"/>
      <c r="B9" s="218" t="s">
        <v>626</v>
      </c>
      <c r="C9" s="218" t="s">
        <v>626</v>
      </c>
      <c r="D9" s="218" t="s">
        <v>626</v>
      </c>
      <c r="E9" s="218" t="s">
        <v>626</v>
      </c>
      <c r="F9" s="218" t="s">
        <v>626</v>
      </c>
      <c r="G9" s="218" t="s">
        <v>626</v>
      </c>
      <c r="H9" s="218" t="s">
        <v>626</v>
      </c>
      <c r="I9" s="218" t="s">
        <v>626</v>
      </c>
      <c r="J9" s="218" t="s">
        <v>626</v>
      </c>
      <c r="K9" s="218" t="s">
        <v>626</v>
      </c>
      <c r="L9" s="218" t="s">
        <v>626</v>
      </c>
      <c r="M9" s="218" t="s">
        <v>626</v>
      </c>
      <c r="N9" s="218" t="s">
        <v>626</v>
      </c>
      <c r="P9"/>
      <c r="Q9" s="141"/>
      <c r="R9"/>
    </row>
    <row r="10" spans="1:18" x14ac:dyDescent="0.25">
      <c r="A10" s="217"/>
      <c r="B10" s="219" t="s">
        <v>627</v>
      </c>
      <c r="C10" s="219" t="s">
        <v>627</v>
      </c>
      <c r="D10" s="219" t="s">
        <v>627</v>
      </c>
      <c r="E10" s="219" t="s">
        <v>627</v>
      </c>
      <c r="F10" s="219" t="s">
        <v>627</v>
      </c>
      <c r="G10" s="219" t="s">
        <v>627</v>
      </c>
      <c r="H10" s="219" t="s">
        <v>627</v>
      </c>
      <c r="I10" s="219" t="s">
        <v>627</v>
      </c>
      <c r="J10" s="219" t="s">
        <v>627</v>
      </c>
      <c r="K10" s="219" t="s">
        <v>627</v>
      </c>
      <c r="L10" s="219" t="s">
        <v>627</v>
      </c>
      <c r="M10" s="219" t="s">
        <v>627</v>
      </c>
      <c r="N10" s="219" t="s">
        <v>627</v>
      </c>
      <c r="P10"/>
      <c r="Q10" s="141"/>
      <c r="R10"/>
    </row>
    <row r="11" spans="1:18" x14ac:dyDescent="0.25">
      <c r="A11" s="217"/>
      <c r="B11" s="219" t="s">
        <v>628</v>
      </c>
      <c r="C11" s="219" t="s">
        <v>628</v>
      </c>
      <c r="D11" s="219" t="s">
        <v>628</v>
      </c>
      <c r="E11" s="219" t="s">
        <v>628</v>
      </c>
      <c r="F11" s="219" t="s">
        <v>628</v>
      </c>
      <c r="G11" s="219" t="s">
        <v>628</v>
      </c>
      <c r="H11" s="219" t="s">
        <v>628</v>
      </c>
      <c r="I11" s="219" t="s">
        <v>628</v>
      </c>
      <c r="J11" s="219" t="s">
        <v>628</v>
      </c>
      <c r="K11" s="219" t="s">
        <v>628</v>
      </c>
      <c r="L11" s="219" t="s">
        <v>628</v>
      </c>
      <c r="M11" s="219" t="s">
        <v>628</v>
      </c>
      <c r="N11" s="219" t="s">
        <v>628</v>
      </c>
      <c r="P11"/>
      <c r="Q11" s="141"/>
      <c r="R11"/>
    </row>
    <row r="12" spans="1:18" x14ac:dyDescent="0.25">
      <c r="A12" s="217"/>
      <c r="B12" s="219" t="s">
        <v>629</v>
      </c>
      <c r="C12" s="219" t="s">
        <v>629</v>
      </c>
      <c r="D12" s="219" t="s">
        <v>629</v>
      </c>
      <c r="E12" s="219" t="s">
        <v>629</v>
      </c>
      <c r="F12" s="219" t="s">
        <v>629</v>
      </c>
      <c r="G12" s="219" t="s">
        <v>629</v>
      </c>
      <c r="H12" s="219" t="s">
        <v>629</v>
      </c>
      <c r="I12" s="219" t="s">
        <v>629</v>
      </c>
      <c r="J12" s="219" t="s">
        <v>629</v>
      </c>
      <c r="K12" s="219" t="s">
        <v>629</v>
      </c>
      <c r="L12" s="219" t="s">
        <v>629</v>
      </c>
      <c r="M12" s="219" t="s">
        <v>629</v>
      </c>
      <c r="N12" s="219" t="s">
        <v>629</v>
      </c>
      <c r="P12"/>
      <c r="Q12" s="141"/>
      <c r="R12"/>
    </row>
    <row r="13" spans="1:18" ht="15.75" thickBot="1" x14ac:dyDescent="0.3">
      <c r="A13" s="217"/>
      <c r="B13" s="220" t="s">
        <v>630</v>
      </c>
      <c r="C13" s="220" t="s">
        <v>630</v>
      </c>
      <c r="D13" s="220" t="s">
        <v>630</v>
      </c>
      <c r="E13" s="220" t="s">
        <v>630</v>
      </c>
      <c r="F13" s="220" t="s">
        <v>630</v>
      </c>
      <c r="G13" s="220" t="s">
        <v>630</v>
      </c>
      <c r="H13" s="220" t="s">
        <v>630</v>
      </c>
      <c r="I13" s="220" t="s">
        <v>630</v>
      </c>
      <c r="J13" s="220" t="s">
        <v>630</v>
      </c>
      <c r="K13" s="220" t="s">
        <v>630</v>
      </c>
      <c r="L13" s="220" t="s">
        <v>630</v>
      </c>
      <c r="M13" s="220" t="s">
        <v>630</v>
      </c>
      <c r="N13" s="220" t="s">
        <v>630</v>
      </c>
      <c r="P13"/>
      <c r="Q13" s="141"/>
      <c r="R13"/>
    </row>
    <row r="14" spans="1:18" ht="15.75" thickBot="1" x14ac:dyDescent="0.3">
      <c r="A14" s="217"/>
      <c r="B14" s="220" t="s">
        <v>852</v>
      </c>
      <c r="C14" s="220" t="s">
        <v>852</v>
      </c>
      <c r="D14" s="220" t="s">
        <v>852</v>
      </c>
      <c r="E14" s="220" t="s">
        <v>852</v>
      </c>
      <c r="F14" s="220" t="s">
        <v>852</v>
      </c>
      <c r="G14" s="220" t="s">
        <v>852</v>
      </c>
      <c r="H14" s="220" t="s">
        <v>852</v>
      </c>
      <c r="I14" s="220" t="s">
        <v>852</v>
      </c>
      <c r="J14" s="220" t="s">
        <v>852</v>
      </c>
      <c r="K14" s="220" t="s">
        <v>852</v>
      </c>
      <c r="L14" s="220" t="s">
        <v>852</v>
      </c>
      <c r="M14" s="220" t="s">
        <v>852</v>
      </c>
      <c r="N14" s="220" t="s">
        <v>852</v>
      </c>
      <c r="P14" s="200" t="s">
        <v>631</v>
      </c>
      <c r="Q14" s="221" t="s">
        <v>632</v>
      </c>
    </row>
    <row r="15" spans="1:18" x14ac:dyDescent="0.25">
      <c r="A15" s="217"/>
      <c r="B15" s="222" t="s">
        <v>633</v>
      </c>
      <c r="C15" s="222" t="s">
        <v>634</v>
      </c>
      <c r="D15" s="222" t="s">
        <v>635</v>
      </c>
      <c r="E15" s="222" t="s">
        <v>636</v>
      </c>
      <c r="F15" s="222" t="s">
        <v>637</v>
      </c>
      <c r="G15" s="222" t="s">
        <v>638</v>
      </c>
      <c r="H15" s="222" t="s">
        <v>639</v>
      </c>
      <c r="I15" s="222" t="s">
        <v>640</v>
      </c>
      <c r="J15" s="222" t="s">
        <v>641</v>
      </c>
      <c r="K15" s="222" t="s">
        <v>642</v>
      </c>
      <c r="L15" s="222" t="s">
        <v>643</v>
      </c>
      <c r="M15" s="223" t="s">
        <v>644</v>
      </c>
      <c r="N15" s="223" t="s">
        <v>645</v>
      </c>
      <c r="P15"/>
      <c r="Q15" s="141"/>
      <c r="R15"/>
    </row>
    <row r="16" spans="1:18" x14ac:dyDescent="0.25">
      <c r="A16" s="217"/>
      <c r="B16" s="218"/>
      <c r="C16" s="224"/>
      <c r="D16" s="224"/>
      <c r="E16" s="224"/>
      <c r="F16" s="224"/>
      <c r="G16" s="224"/>
      <c r="H16" s="224"/>
      <c r="I16" s="224"/>
      <c r="J16" s="224"/>
      <c r="K16" s="224"/>
      <c r="L16" s="224"/>
      <c r="M16" s="224"/>
      <c r="N16" s="224"/>
      <c r="P16"/>
      <c r="Q16"/>
      <c r="R16"/>
    </row>
    <row r="17" spans="1:18" x14ac:dyDescent="0.25">
      <c r="A17" s="222" t="s">
        <v>646</v>
      </c>
      <c r="B17" s="222" t="s">
        <v>480</v>
      </c>
      <c r="C17" s="222" t="s">
        <v>480</v>
      </c>
      <c r="D17" s="222" t="s">
        <v>480</v>
      </c>
      <c r="E17" s="222" t="s">
        <v>480</v>
      </c>
      <c r="F17" s="222" t="s">
        <v>480</v>
      </c>
      <c r="G17" s="222" t="s">
        <v>480</v>
      </c>
      <c r="H17" s="222" t="s">
        <v>480</v>
      </c>
      <c r="I17" s="222" t="s">
        <v>480</v>
      </c>
      <c r="J17" s="225">
        <v>-26265692</v>
      </c>
      <c r="K17" s="222" t="s">
        <v>480</v>
      </c>
      <c r="L17" s="222" t="s">
        <v>480</v>
      </c>
      <c r="M17" s="222" t="s">
        <v>480</v>
      </c>
      <c r="N17" s="225">
        <v>-26265692</v>
      </c>
      <c r="O17" s="170">
        <f t="shared" ref="O17:O80" si="0">SUM(B17:M17)-N17</f>
        <v>0</v>
      </c>
      <c r="P17"/>
      <c r="Q17"/>
      <c r="R17"/>
    </row>
    <row r="18" spans="1:18" x14ac:dyDescent="0.25">
      <c r="A18" s="222" t="s">
        <v>853</v>
      </c>
      <c r="B18" s="222" t="s">
        <v>480</v>
      </c>
      <c r="C18" s="222" t="s">
        <v>480</v>
      </c>
      <c r="D18" s="222" t="s">
        <v>480</v>
      </c>
      <c r="E18" s="222" t="s">
        <v>480</v>
      </c>
      <c r="F18" s="222" t="s">
        <v>480</v>
      </c>
      <c r="G18" s="222" t="s">
        <v>480</v>
      </c>
      <c r="H18" s="222" t="s">
        <v>480</v>
      </c>
      <c r="I18" s="222" t="s">
        <v>480</v>
      </c>
      <c r="J18" s="222" t="s">
        <v>480</v>
      </c>
      <c r="K18" s="225">
        <v>-1441154</v>
      </c>
      <c r="L18" s="222" t="s">
        <v>480</v>
      </c>
      <c r="M18" s="222" t="s">
        <v>480</v>
      </c>
      <c r="N18" s="225">
        <v>-1441154</v>
      </c>
      <c r="O18" s="170">
        <f t="shared" si="0"/>
        <v>0</v>
      </c>
      <c r="P18"/>
      <c r="Q18"/>
      <c r="R18"/>
    </row>
    <row r="19" spans="1:18" x14ac:dyDescent="0.25">
      <c r="A19" s="222" t="s">
        <v>647</v>
      </c>
      <c r="B19" s="222" t="s">
        <v>480</v>
      </c>
      <c r="C19" s="222" t="s">
        <v>480</v>
      </c>
      <c r="D19" s="222" t="s">
        <v>480</v>
      </c>
      <c r="E19" s="222" t="s">
        <v>480</v>
      </c>
      <c r="F19" s="222" t="s">
        <v>480</v>
      </c>
      <c r="G19" s="222" t="s">
        <v>480</v>
      </c>
      <c r="H19" s="222" t="s">
        <v>480</v>
      </c>
      <c r="I19" s="222" t="s">
        <v>480</v>
      </c>
      <c r="J19" s="222" t="s">
        <v>480</v>
      </c>
      <c r="K19" s="225">
        <v>-2487906156.3400002</v>
      </c>
      <c r="L19" s="222" t="s">
        <v>480</v>
      </c>
      <c r="M19" s="222" t="s">
        <v>480</v>
      </c>
      <c r="N19" s="225">
        <v>-2487906156.3400002</v>
      </c>
      <c r="O19" s="170">
        <f t="shared" si="0"/>
        <v>0</v>
      </c>
      <c r="P19"/>
      <c r="Q19"/>
      <c r="R19"/>
    </row>
    <row r="20" spans="1:18" x14ac:dyDescent="0.25">
      <c r="A20" s="222" t="s">
        <v>648</v>
      </c>
      <c r="B20" s="222" t="s">
        <v>480</v>
      </c>
      <c r="C20" s="222" t="s">
        <v>480</v>
      </c>
      <c r="D20" s="222" t="s">
        <v>480</v>
      </c>
      <c r="E20" s="222" t="s">
        <v>480</v>
      </c>
      <c r="F20" s="222" t="s">
        <v>480</v>
      </c>
      <c r="G20" s="222" t="s">
        <v>480</v>
      </c>
      <c r="H20" s="222" t="s">
        <v>480</v>
      </c>
      <c r="I20" s="222" t="s">
        <v>480</v>
      </c>
      <c r="J20" s="222" t="s">
        <v>480</v>
      </c>
      <c r="K20" s="225">
        <v>-83885881.849999994</v>
      </c>
      <c r="L20" s="222" t="s">
        <v>480</v>
      </c>
      <c r="M20" s="222" t="s">
        <v>480</v>
      </c>
      <c r="N20" s="225">
        <v>-83885881.849999994</v>
      </c>
      <c r="O20" s="170">
        <f t="shared" si="0"/>
        <v>0</v>
      </c>
      <c r="P20"/>
      <c r="Q20"/>
      <c r="R20"/>
    </row>
    <row r="21" spans="1:18" x14ac:dyDescent="0.25">
      <c r="A21" s="222" t="s">
        <v>649</v>
      </c>
      <c r="B21" s="225">
        <v>-52439869</v>
      </c>
      <c r="C21" s="222" t="s">
        <v>480</v>
      </c>
      <c r="D21" s="222" t="s">
        <v>480</v>
      </c>
      <c r="E21" s="222" t="s">
        <v>480</v>
      </c>
      <c r="F21" s="222" t="s">
        <v>480</v>
      </c>
      <c r="G21" s="222" t="s">
        <v>480</v>
      </c>
      <c r="H21" s="222" t="s">
        <v>480</v>
      </c>
      <c r="I21" s="222" t="s">
        <v>480</v>
      </c>
      <c r="J21" s="222" t="s">
        <v>480</v>
      </c>
      <c r="K21" s="222" t="s">
        <v>480</v>
      </c>
      <c r="L21" s="222" t="s">
        <v>480</v>
      </c>
      <c r="M21" s="222" t="s">
        <v>480</v>
      </c>
      <c r="N21" s="225">
        <v>-52439869</v>
      </c>
      <c r="O21" s="170">
        <f t="shared" si="0"/>
        <v>0</v>
      </c>
      <c r="P21"/>
      <c r="Q21"/>
      <c r="R21" s="227"/>
    </row>
    <row r="22" spans="1:18" x14ac:dyDescent="0.25">
      <c r="A22" s="222" t="s">
        <v>650</v>
      </c>
      <c r="B22" s="225">
        <v>-2365601235</v>
      </c>
      <c r="C22" s="222" t="s">
        <v>480</v>
      </c>
      <c r="D22" s="222" t="s">
        <v>480</v>
      </c>
      <c r="E22" s="222" t="s">
        <v>480</v>
      </c>
      <c r="F22" s="222" t="s">
        <v>480</v>
      </c>
      <c r="G22" s="222" t="s">
        <v>480</v>
      </c>
      <c r="H22" s="222" t="s">
        <v>480</v>
      </c>
      <c r="I22" s="222" t="s">
        <v>480</v>
      </c>
      <c r="J22" s="222" t="s">
        <v>480</v>
      </c>
      <c r="K22" s="222" t="s">
        <v>480</v>
      </c>
      <c r="L22" s="222" t="s">
        <v>480</v>
      </c>
      <c r="M22" s="222" t="s">
        <v>480</v>
      </c>
      <c r="N22" s="225">
        <v>-2365601235</v>
      </c>
      <c r="O22" s="170">
        <f t="shared" si="0"/>
        <v>0</v>
      </c>
      <c r="P22"/>
      <c r="Q22"/>
      <c r="R22" s="227"/>
    </row>
    <row r="23" spans="1:18" x14ac:dyDescent="0.25">
      <c r="A23" s="222" t="s">
        <v>651</v>
      </c>
      <c r="B23" s="222" t="s">
        <v>480</v>
      </c>
      <c r="C23" s="225">
        <v>-18333370741</v>
      </c>
      <c r="D23" s="225">
        <v>-18473440670</v>
      </c>
      <c r="E23" s="222" t="s">
        <v>480</v>
      </c>
      <c r="F23" s="222" t="s">
        <v>480</v>
      </c>
      <c r="G23" s="222" t="s">
        <v>480</v>
      </c>
      <c r="H23" s="222" t="s">
        <v>480</v>
      </c>
      <c r="I23" s="222" t="s">
        <v>480</v>
      </c>
      <c r="J23" s="222" t="s">
        <v>480</v>
      </c>
      <c r="K23" s="222" t="s">
        <v>480</v>
      </c>
      <c r="L23" s="222" t="s">
        <v>480</v>
      </c>
      <c r="M23" s="222" t="s">
        <v>480</v>
      </c>
      <c r="N23" s="225">
        <v>-36806811411</v>
      </c>
      <c r="O23" s="170">
        <f t="shared" si="0"/>
        <v>0</v>
      </c>
      <c r="P23"/>
      <c r="Q23"/>
      <c r="R23"/>
    </row>
    <row r="24" spans="1:18" x14ac:dyDescent="0.25">
      <c r="A24" s="222" t="s">
        <v>652</v>
      </c>
      <c r="B24" s="222" t="s">
        <v>480</v>
      </c>
      <c r="C24" s="225">
        <v>-5250014300</v>
      </c>
      <c r="D24" s="225">
        <v>-145417607</v>
      </c>
      <c r="E24" s="222" t="s">
        <v>480</v>
      </c>
      <c r="F24" s="222" t="s">
        <v>480</v>
      </c>
      <c r="G24" s="222" t="s">
        <v>480</v>
      </c>
      <c r="H24" s="222" t="s">
        <v>480</v>
      </c>
      <c r="I24" s="222" t="s">
        <v>480</v>
      </c>
      <c r="J24" s="222" t="s">
        <v>480</v>
      </c>
      <c r="K24" s="222" t="s">
        <v>480</v>
      </c>
      <c r="L24" s="222" t="s">
        <v>480</v>
      </c>
      <c r="M24" s="222" t="s">
        <v>480</v>
      </c>
      <c r="N24" s="225">
        <v>-5395431907</v>
      </c>
      <c r="O24" s="170">
        <f t="shared" si="0"/>
        <v>0</v>
      </c>
      <c r="P24"/>
      <c r="Q24"/>
      <c r="R24"/>
    </row>
    <row r="25" spans="1:18" x14ac:dyDescent="0.25">
      <c r="A25" s="222" t="s">
        <v>653</v>
      </c>
      <c r="B25" s="225">
        <v>-384003642</v>
      </c>
      <c r="C25" s="222" t="s">
        <v>480</v>
      </c>
      <c r="D25" s="222" t="s">
        <v>480</v>
      </c>
      <c r="E25" s="222" t="s">
        <v>480</v>
      </c>
      <c r="F25" s="222" t="s">
        <v>480</v>
      </c>
      <c r="G25" s="222" t="s">
        <v>480</v>
      </c>
      <c r="H25" s="222" t="s">
        <v>480</v>
      </c>
      <c r="I25" s="222" t="s">
        <v>480</v>
      </c>
      <c r="J25" s="222" t="s">
        <v>480</v>
      </c>
      <c r="K25" s="222" t="s">
        <v>480</v>
      </c>
      <c r="L25" s="222" t="s">
        <v>480</v>
      </c>
      <c r="M25" s="222" t="s">
        <v>480</v>
      </c>
      <c r="N25" s="225">
        <v>-384003642</v>
      </c>
      <c r="O25" s="170">
        <f t="shared" si="0"/>
        <v>0</v>
      </c>
      <c r="P25"/>
      <c r="Q25"/>
      <c r="R25"/>
    </row>
    <row r="26" spans="1:18" x14ac:dyDescent="0.25">
      <c r="A26" s="222" t="s">
        <v>654</v>
      </c>
      <c r="B26" s="225">
        <v>-181066045</v>
      </c>
      <c r="C26" s="222" t="s">
        <v>480</v>
      </c>
      <c r="D26" s="222" t="s">
        <v>480</v>
      </c>
      <c r="E26" s="222" t="s">
        <v>480</v>
      </c>
      <c r="F26" s="222" t="s">
        <v>480</v>
      </c>
      <c r="G26" s="222" t="s">
        <v>480</v>
      </c>
      <c r="H26" s="222" t="s">
        <v>480</v>
      </c>
      <c r="I26" s="222" t="s">
        <v>480</v>
      </c>
      <c r="J26" s="222" t="s">
        <v>480</v>
      </c>
      <c r="K26" s="222" t="s">
        <v>480</v>
      </c>
      <c r="L26" s="222" t="s">
        <v>480</v>
      </c>
      <c r="M26" s="222" t="s">
        <v>480</v>
      </c>
      <c r="N26" s="225">
        <v>-181066045</v>
      </c>
      <c r="O26" s="170">
        <f t="shared" si="0"/>
        <v>0</v>
      </c>
      <c r="P26"/>
      <c r="Q26"/>
      <c r="R26"/>
    </row>
    <row r="27" spans="1:18" x14ac:dyDescent="0.25">
      <c r="A27" s="222" t="s">
        <v>655</v>
      </c>
      <c r="B27" s="222" t="s">
        <v>480</v>
      </c>
      <c r="C27" s="222" t="s">
        <v>480</v>
      </c>
      <c r="D27" s="222" t="s">
        <v>480</v>
      </c>
      <c r="E27" s="222" t="s">
        <v>480</v>
      </c>
      <c r="F27" s="222" t="s">
        <v>480</v>
      </c>
      <c r="G27" s="222" t="s">
        <v>480</v>
      </c>
      <c r="H27" s="222" t="s">
        <v>480</v>
      </c>
      <c r="I27" s="222" t="s">
        <v>480</v>
      </c>
      <c r="J27" s="222" t="s">
        <v>480</v>
      </c>
      <c r="K27" s="222" t="s">
        <v>480</v>
      </c>
      <c r="L27" s="222" t="s">
        <v>480</v>
      </c>
      <c r="M27" s="225">
        <v>-0.05</v>
      </c>
      <c r="N27" s="225">
        <v>-0.05</v>
      </c>
      <c r="O27" s="170">
        <f t="shared" si="0"/>
        <v>0</v>
      </c>
      <c r="P27"/>
      <c r="Q27"/>
      <c r="R27"/>
    </row>
    <row r="28" spans="1:18" x14ac:dyDescent="0.25">
      <c r="A28" s="222" t="s">
        <v>656</v>
      </c>
      <c r="B28" s="222" t="s">
        <v>480</v>
      </c>
      <c r="C28" s="222" t="s">
        <v>480</v>
      </c>
      <c r="D28" s="222" t="s">
        <v>480</v>
      </c>
      <c r="E28" s="222" t="s">
        <v>480</v>
      </c>
      <c r="F28" s="222" t="s">
        <v>480</v>
      </c>
      <c r="G28" s="222" t="s">
        <v>480</v>
      </c>
      <c r="H28" s="222" t="s">
        <v>480</v>
      </c>
      <c r="I28" s="222" t="s">
        <v>480</v>
      </c>
      <c r="J28" s="222" t="s">
        <v>480</v>
      </c>
      <c r="K28" s="222" t="s">
        <v>480</v>
      </c>
      <c r="L28" s="222" t="s">
        <v>480</v>
      </c>
      <c r="M28" s="225">
        <v>0.04</v>
      </c>
      <c r="N28" s="225">
        <v>0.04</v>
      </c>
      <c r="O28" s="170">
        <f t="shared" si="0"/>
        <v>0</v>
      </c>
      <c r="P28" s="202">
        <f t="shared" ref="P28" si="1">SUM(B28)+SUM(E28:M28)</f>
        <v>0.04</v>
      </c>
      <c r="Q28" s="204">
        <f t="shared" ref="Q28:Q91" si="2">SUM(C28:D28)</f>
        <v>0</v>
      </c>
      <c r="R28" s="203" t="s">
        <v>658</v>
      </c>
    </row>
    <row r="29" spans="1:18" x14ac:dyDescent="0.25">
      <c r="A29" s="222" t="s">
        <v>657</v>
      </c>
      <c r="B29" s="225">
        <v>13511699</v>
      </c>
      <c r="C29" s="222" t="s">
        <v>480</v>
      </c>
      <c r="D29" s="222" t="s">
        <v>480</v>
      </c>
      <c r="E29" s="222" t="s">
        <v>480</v>
      </c>
      <c r="F29" s="222" t="s">
        <v>480</v>
      </c>
      <c r="G29" s="222" t="s">
        <v>480</v>
      </c>
      <c r="H29" s="222" t="s">
        <v>480</v>
      </c>
      <c r="I29" s="222" t="s">
        <v>480</v>
      </c>
      <c r="J29" s="222" t="s">
        <v>480</v>
      </c>
      <c r="K29" s="222" t="s">
        <v>480</v>
      </c>
      <c r="L29" s="222" t="s">
        <v>480</v>
      </c>
      <c r="M29" s="222" t="s">
        <v>480</v>
      </c>
      <c r="N29" s="225">
        <v>13511699</v>
      </c>
      <c r="O29" s="170">
        <f t="shared" si="0"/>
        <v>0</v>
      </c>
      <c r="P29" s="202">
        <f t="shared" ref="P29:P81" si="3">SUM(B29)+SUM(E29:M29)</f>
        <v>13511699</v>
      </c>
      <c r="Q29" s="204">
        <f t="shared" si="2"/>
        <v>0</v>
      </c>
      <c r="R29" s="203" t="s">
        <v>658</v>
      </c>
    </row>
    <row r="30" spans="1:18" x14ac:dyDescent="0.25">
      <c r="A30" s="222" t="s">
        <v>659</v>
      </c>
      <c r="B30" s="225">
        <v>420090223</v>
      </c>
      <c r="C30" s="222" t="s">
        <v>480</v>
      </c>
      <c r="D30" s="222" t="s">
        <v>480</v>
      </c>
      <c r="E30" s="222" t="s">
        <v>480</v>
      </c>
      <c r="F30" s="222" t="s">
        <v>480</v>
      </c>
      <c r="G30" s="222" t="s">
        <v>480</v>
      </c>
      <c r="H30" s="222" t="s">
        <v>480</v>
      </c>
      <c r="I30" s="222" t="s">
        <v>480</v>
      </c>
      <c r="J30" s="222" t="s">
        <v>480</v>
      </c>
      <c r="K30" s="222" t="s">
        <v>480</v>
      </c>
      <c r="L30" s="222" t="s">
        <v>480</v>
      </c>
      <c r="M30" s="222" t="s">
        <v>480</v>
      </c>
      <c r="N30" s="225">
        <v>420090223</v>
      </c>
      <c r="O30" s="170">
        <f t="shared" si="0"/>
        <v>0</v>
      </c>
      <c r="P30" s="202">
        <f t="shared" si="3"/>
        <v>420090223</v>
      </c>
      <c r="Q30" s="204">
        <f t="shared" si="2"/>
        <v>0</v>
      </c>
      <c r="R30" s="203" t="s">
        <v>658</v>
      </c>
    </row>
    <row r="31" spans="1:18" x14ac:dyDescent="0.25">
      <c r="A31" s="222" t="s">
        <v>660</v>
      </c>
      <c r="B31" s="225">
        <v>131172414</v>
      </c>
      <c r="C31" s="222" t="s">
        <v>480</v>
      </c>
      <c r="D31" s="222" t="s">
        <v>480</v>
      </c>
      <c r="E31" s="222" t="s">
        <v>480</v>
      </c>
      <c r="F31" s="222" t="s">
        <v>480</v>
      </c>
      <c r="G31" s="222" t="s">
        <v>480</v>
      </c>
      <c r="H31" s="222" t="s">
        <v>480</v>
      </c>
      <c r="I31" s="222" t="s">
        <v>480</v>
      </c>
      <c r="J31" s="222" t="s">
        <v>480</v>
      </c>
      <c r="K31" s="222" t="s">
        <v>480</v>
      </c>
      <c r="L31" s="222" t="s">
        <v>480</v>
      </c>
      <c r="M31" s="222" t="s">
        <v>480</v>
      </c>
      <c r="N31" s="225">
        <v>131172414</v>
      </c>
      <c r="O31" s="170">
        <f t="shared" si="0"/>
        <v>0</v>
      </c>
      <c r="P31" s="202">
        <f t="shared" si="3"/>
        <v>131172414</v>
      </c>
      <c r="Q31" s="204">
        <f t="shared" si="2"/>
        <v>0</v>
      </c>
      <c r="R31" s="203" t="s">
        <v>658</v>
      </c>
    </row>
    <row r="32" spans="1:18" x14ac:dyDescent="0.25">
      <c r="A32" s="222" t="s">
        <v>854</v>
      </c>
      <c r="B32" s="222" t="s">
        <v>480</v>
      </c>
      <c r="C32" s="222" t="s">
        <v>480</v>
      </c>
      <c r="D32" s="222" t="s">
        <v>480</v>
      </c>
      <c r="E32" s="222" t="s">
        <v>480</v>
      </c>
      <c r="F32" s="222" t="s">
        <v>480</v>
      </c>
      <c r="G32" s="222" t="s">
        <v>480</v>
      </c>
      <c r="H32" s="222" t="s">
        <v>480</v>
      </c>
      <c r="I32" s="222" t="s">
        <v>480</v>
      </c>
      <c r="J32" s="222" t="s">
        <v>480</v>
      </c>
      <c r="K32" s="225">
        <v>385000</v>
      </c>
      <c r="L32" s="222" t="s">
        <v>480</v>
      </c>
      <c r="M32" s="222" t="s">
        <v>480</v>
      </c>
      <c r="N32" s="225">
        <v>385000</v>
      </c>
      <c r="O32" s="170">
        <f t="shared" si="0"/>
        <v>0</v>
      </c>
      <c r="P32" s="202">
        <f t="shared" si="3"/>
        <v>385000</v>
      </c>
      <c r="Q32" s="201">
        <f t="shared" si="2"/>
        <v>0</v>
      </c>
      <c r="R32" s="203" t="s">
        <v>680</v>
      </c>
    </row>
    <row r="33" spans="1:18" x14ac:dyDescent="0.25">
      <c r="A33" s="222" t="s">
        <v>661</v>
      </c>
      <c r="B33" s="222" t="s">
        <v>480</v>
      </c>
      <c r="C33" s="222" t="s">
        <v>480</v>
      </c>
      <c r="D33" s="222" t="s">
        <v>480</v>
      </c>
      <c r="E33" s="222" t="s">
        <v>480</v>
      </c>
      <c r="F33" s="222" t="s">
        <v>480</v>
      </c>
      <c r="G33" s="222" t="s">
        <v>480</v>
      </c>
      <c r="H33" s="222" t="s">
        <v>480</v>
      </c>
      <c r="I33" s="222" t="s">
        <v>480</v>
      </c>
      <c r="J33" s="222" t="s">
        <v>480</v>
      </c>
      <c r="K33" s="225">
        <v>-1.42</v>
      </c>
      <c r="L33" s="222" t="s">
        <v>480</v>
      </c>
      <c r="M33" s="222" t="s">
        <v>480</v>
      </c>
      <c r="N33" s="225">
        <v>-1.42</v>
      </c>
      <c r="O33" s="170">
        <f t="shared" si="0"/>
        <v>0</v>
      </c>
      <c r="P33" s="202">
        <f t="shared" si="3"/>
        <v>-1.42</v>
      </c>
      <c r="Q33" s="201">
        <f t="shared" si="2"/>
        <v>0</v>
      </c>
      <c r="R33" s="203" t="s">
        <v>658</v>
      </c>
    </row>
    <row r="34" spans="1:18" x14ac:dyDescent="0.25">
      <c r="A34" s="222" t="s">
        <v>662</v>
      </c>
      <c r="B34" s="225">
        <v>104670000</v>
      </c>
      <c r="C34" s="222" t="s">
        <v>480</v>
      </c>
      <c r="D34" s="222" t="s">
        <v>480</v>
      </c>
      <c r="E34" s="222" t="s">
        <v>480</v>
      </c>
      <c r="F34" s="222" t="s">
        <v>480</v>
      </c>
      <c r="G34" s="222" t="s">
        <v>480</v>
      </c>
      <c r="H34" s="225">
        <v>900000</v>
      </c>
      <c r="I34" s="222" t="s">
        <v>480</v>
      </c>
      <c r="J34" s="222" t="s">
        <v>480</v>
      </c>
      <c r="K34" s="222" t="s">
        <v>480</v>
      </c>
      <c r="L34" s="222" t="s">
        <v>480</v>
      </c>
      <c r="M34" s="222" t="s">
        <v>480</v>
      </c>
      <c r="N34" s="225">
        <v>105570000</v>
      </c>
      <c r="O34" s="170">
        <f t="shared" si="0"/>
        <v>0</v>
      </c>
      <c r="P34" s="202">
        <f t="shared" si="3"/>
        <v>105570000</v>
      </c>
      <c r="Q34" s="201">
        <f t="shared" si="2"/>
        <v>0</v>
      </c>
      <c r="R34" s="203" t="s">
        <v>663</v>
      </c>
    </row>
    <row r="35" spans="1:18" x14ac:dyDescent="0.25">
      <c r="A35" s="222" t="s">
        <v>664</v>
      </c>
      <c r="B35" s="225">
        <v>1849328749</v>
      </c>
      <c r="C35" s="225">
        <v>3895707875</v>
      </c>
      <c r="D35" s="225">
        <v>1188878420</v>
      </c>
      <c r="E35" s="222" t="s">
        <v>480</v>
      </c>
      <c r="F35" s="222" t="s">
        <v>480</v>
      </c>
      <c r="G35" s="225">
        <v>2027898260</v>
      </c>
      <c r="H35" s="225">
        <v>1734020180</v>
      </c>
      <c r="I35" s="222" t="s">
        <v>480</v>
      </c>
      <c r="J35" s="222" t="s">
        <v>480</v>
      </c>
      <c r="K35" s="222" t="s">
        <v>480</v>
      </c>
      <c r="L35" s="222" t="s">
        <v>480</v>
      </c>
      <c r="M35" s="222" t="s">
        <v>480</v>
      </c>
      <c r="N35" s="225">
        <v>10695833484</v>
      </c>
      <c r="O35" s="170">
        <f t="shared" si="0"/>
        <v>0</v>
      </c>
      <c r="P35" s="202">
        <f t="shared" si="3"/>
        <v>5611247189</v>
      </c>
      <c r="Q35" s="201">
        <f t="shared" si="2"/>
        <v>5084586295</v>
      </c>
      <c r="R35" s="203" t="s">
        <v>663</v>
      </c>
    </row>
    <row r="36" spans="1:18" x14ac:dyDescent="0.25">
      <c r="A36" s="222" t="s">
        <v>665</v>
      </c>
      <c r="B36" s="225">
        <v>2543182</v>
      </c>
      <c r="C36" s="222" t="s">
        <v>480</v>
      </c>
      <c r="D36" s="222" t="s">
        <v>480</v>
      </c>
      <c r="E36" s="222" t="s">
        <v>480</v>
      </c>
      <c r="F36" s="222" t="s">
        <v>480</v>
      </c>
      <c r="G36" s="222" t="s">
        <v>480</v>
      </c>
      <c r="H36" s="222" t="s">
        <v>480</v>
      </c>
      <c r="I36" s="222" t="s">
        <v>480</v>
      </c>
      <c r="J36" s="222" t="s">
        <v>480</v>
      </c>
      <c r="K36" s="222" t="s">
        <v>480</v>
      </c>
      <c r="L36" s="222" t="s">
        <v>480</v>
      </c>
      <c r="M36" s="222" t="s">
        <v>480</v>
      </c>
      <c r="N36" s="225">
        <v>2543182</v>
      </c>
      <c r="O36" s="170">
        <f t="shared" si="0"/>
        <v>0</v>
      </c>
      <c r="P36" s="202">
        <f t="shared" si="3"/>
        <v>2543182</v>
      </c>
      <c r="Q36" s="201">
        <f t="shared" si="2"/>
        <v>0</v>
      </c>
      <c r="R36" s="203" t="s">
        <v>663</v>
      </c>
    </row>
    <row r="37" spans="1:18" x14ac:dyDescent="0.25">
      <c r="A37" s="222" t="s">
        <v>666</v>
      </c>
      <c r="B37" s="225">
        <v>112132466</v>
      </c>
      <c r="C37" s="225">
        <v>141144296</v>
      </c>
      <c r="D37" s="225">
        <v>106326838</v>
      </c>
      <c r="E37" s="222" t="s">
        <v>480</v>
      </c>
      <c r="F37" s="222" t="s">
        <v>480</v>
      </c>
      <c r="G37" s="225">
        <v>174289119</v>
      </c>
      <c r="H37" s="225">
        <v>157758386</v>
      </c>
      <c r="I37" s="222" t="s">
        <v>480</v>
      </c>
      <c r="J37" s="222" t="s">
        <v>480</v>
      </c>
      <c r="K37" s="222" t="s">
        <v>480</v>
      </c>
      <c r="L37" s="222" t="s">
        <v>480</v>
      </c>
      <c r="M37" s="222" t="s">
        <v>480</v>
      </c>
      <c r="N37" s="225">
        <v>691651105</v>
      </c>
      <c r="O37" s="170">
        <f t="shared" si="0"/>
        <v>0</v>
      </c>
      <c r="P37" s="202">
        <f t="shared" si="3"/>
        <v>444179971</v>
      </c>
      <c r="Q37" s="201">
        <f t="shared" si="2"/>
        <v>247471134</v>
      </c>
      <c r="R37" s="203" t="s">
        <v>663</v>
      </c>
    </row>
    <row r="38" spans="1:18" x14ac:dyDescent="0.25">
      <c r="A38" s="222" t="s">
        <v>667</v>
      </c>
      <c r="B38" s="222" t="s">
        <v>480</v>
      </c>
      <c r="C38" s="225">
        <v>1611733516</v>
      </c>
      <c r="D38" s="225">
        <v>1241836246</v>
      </c>
      <c r="E38" s="222" t="s">
        <v>480</v>
      </c>
      <c r="F38" s="222" t="s">
        <v>480</v>
      </c>
      <c r="G38" s="222" t="s">
        <v>480</v>
      </c>
      <c r="H38" s="222" t="s">
        <v>480</v>
      </c>
      <c r="I38" s="222" t="s">
        <v>480</v>
      </c>
      <c r="J38" s="222" t="s">
        <v>480</v>
      </c>
      <c r="K38" s="222" t="s">
        <v>480</v>
      </c>
      <c r="L38" s="222" t="s">
        <v>480</v>
      </c>
      <c r="M38" s="222" t="s">
        <v>480</v>
      </c>
      <c r="N38" s="225">
        <v>2853569762</v>
      </c>
      <c r="O38" s="170">
        <f t="shared" si="0"/>
        <v>0</v>
      </c>
      <c r="P38" s="202">
        <f t="shared" si="3"/>
        <v>0</v>
      </c>
      <c r="Q38" s="201">
        <f t="shared" si="2"/>
        <v>2853569762</v>
      </c>
      <c r="R38" s="203" t="s">
        <v>663</v>
      </c>
    </row>
    <row r="39" spans="1:18" x14ac:dyDescent="0.25">
      <c r="A39" s="222" t="s">
        <v>668</v>
      </c>
      <c r="B39" s="222" t="s">
        <v>480</v>
      </c>
      <c r="C39" s="225">
        <v>-169806943</v>
      </c>
      <c r="D39" s="225">
        <v>500294000</v>
      </c>
      <c r="E39" s="222" t="s">
        <v>480</v>
      </c>
      <c r="F39" s="222" t="s">
        <v>480</v>
      </c>
      <c r="G39" s="222" t="s">
        <v>480</v>
      </c>
      <c r="H39" s="222" t="s">
        <v>480</v>
      </c>
      <c r="I39" s="222" t="s">
        <v>480</v>
      </c>
      <c r="J39" s="222" t="s">
        <v>480</v>
      </c>
      <c r="K39" s="222" t="s">
        <v>480</v>
      </c>
      <c r="L39" s="222" t="s">
        <v>480</v>
      </c>
      <c r="M39" s="222" t="s">
        <v>480</v>
      </c>
      <c r="N39" s="225">
        <v>330487057</v>
      </c>
      <c r="O39" s="170">
        <f t="shared" si="0"/>
        <v>0</v>
      </c>
      <c r="P39" s="202">
        <f t="shared" si="3"/>
        <v>0</v>
      </c>
      <c r="Q39" s="201">
        <f t="shared" si="2"/>
        <v>330487057</v>
      </c>
      <c r="R39" s="203" t="s">
        <v>663</v>
      </c>
    </row>
    <row r="40" spans="1:18" x14ac:dyDescent="0.25">
      <c r="A40" s="222" t="s">
        <v>669</v>
      </c>
      <c r="B40" s="225">
        <v>151423921</v>
      </c>
      <c r="C40" s="225">
        <v>34030400</v>
      </c>
      <c r="D40" s="225">
        <v>-641416009</v>
      </c>
      <c r="E40" s="222" t="s">
        <v>480</v>
      </c>
      <c r="F40" s="222" t="s">
        <v>480</v>
      </c>
      <c r="G40" s="225">
        <v>355984428</v>
      </c>
      <c r="H40" s="225">
        <v>-35363741</v>
      </c>
      <c r="I40" s="222" t="s">
        <v>480</v>
      </c>
      <c r="J40" s="222" t="s">
        <v>480</v>
      </c>
      <c r="K40" s="222" t="s">
        <v>480</v>
      </c>
      <c r="L40" s="222" t="s">
        <v>480</v>
      </c>
      <c r="M40" s="222" t="s">
        <v>480</v>
      </c>
      <c r="N40" s="225">
        <v>-135341001</v>
      </c>
      <c r="O40" s="170">
        <f t="shared" si="0"/>
        <v>0</v>
      </c>
      <c r="P40" s="202">
        <f t="shared" si="3"/>
        <v>472044608</v>
      </c>
      <c r="Q40" s="201">
        <f t="shared" si="2"/>
        <v>-607385609</v>
      </c>
      <c r="R40" s="203" t="s">
        <v>663</v>
      </c>
    </row>
    <row r="41" spans="1:18" x14ac:dyDescent="0.25">
      <c r="A41" s="222" t="s">
        <v>670</v>
      </c>
      <c r="B41" s="225">
        <v>50788050</v>
      </c>
      <c r="C41" s="225">
        <v>115524370</v>
      </c>
      <c r="D41" s="225">
        <v>47010970</v>
      </c>
      <c r="E41" s="222" t="s">
        <v>480</v>
      </c>
      <c r="F41" s="222" t="s">
        <v>480</v>
      </c>
      <c r="G41" s="225">
        <v>68441140</v>
      </c>
      <c r="H41" s="225">
        <v>38804380</v>
      </c>
      <c r="I41" s="222" t="s">
        <v>480</v>
      </c>
      <c r="J41" s="222" t="s">
        <v>480</v>
      </c>
      <c r="K41" s="222" t="s">
        <v>480</v>
      </c>
      <c r="L41" s="222" t="s">
        <v>480</v>
      </c>
      <c r="M41" s="222" t="s">
        <v>480</v>
      </c>
      <c r="N41" s="225">
        <v>320568910</v>
      </c>
      <c r="O41" s="170">
        <f t="shared" si="0"/>
        <v>0</v>
      </c>
      <c r="P41" s="202">
        <f t="shared" si="3"/>
        <v>158033570</v>
      </c>
      <c r="Q41" s="201">
        <f t="shared" si="2"/>
        <v>162535340</v>
      </c>
      <c r="R41" s="203" t="s">
        <v>663</v>
      </c>
    </row>
    <row r="42" spans="1:18" x14ac:dyDescent="0.25">
      <c r="A42" s="222" t="s">
        <v>671</v>
      </c>
      <c r="B42" s="225">
        <v>252336335</v>
      </c>
      <c r="C42" s="225">
        <v>103160770</v>
      </c>
      <c r="D42" s="225">
        <v>50256851</v>
      </c>
      <c r="E42" s="222" t="s">
        <v>480</v>
      </c>
      <c r="F42" s="222" t="s">
        <v>480</v>
      </c>
      <c r="G42" s="225">
        <v>90478402</v>
      </c>
      <c r="H42" s="225">
        <v>136456453</v>
      </c>
      <c r="I42" s="222" t="s">
        <v>480</v>
      </c>
      <c r="J42" s="222" t="s">
        <v>480</v>
      </c>
      <c r="K42" s="222" t="s">
        <v>480</v>
      </c>
      <c r="L42" s="222" t="s">
        <v>480</v>
      </c>
      <c r="M42" s="222" t="s">
        <v>480</v>
      </c>
      <c r="N42" s="225">
        <v>632688811</v>
      </c>
      <c r="O42" s="170">
        <f t="shared" si="0"/>
        <v>0</v>
      </c>
      <c r="P42" s="202">
        <f t="shared" si="3"/>
        <v>479271190</v>
      </c>
      <c r="Q42" s="201">
        <f t="shared" si="2"/>
        <v>153417621</v>
      </c>
      <c r="R42" s="203" t="s">
        <v>663</v>
      </c>
    </row>
    <row r="43" spans="1:18" x14ac:dyDescent="0.25">
      <c r="A43" s="222" t="s">
        <v>672</v>
      </c>
      <c r="B43" s="225">
        <v>56043000</v>
      </c>
      <c r="C43" s="225">
        <v>30024000</v>
      </c>
      <c r="D43" s="225">
        <v>15012000</v>
      </c>
      <c r="E43" s="222" t="s">
        <v>480</v>
      </c>
      <c r="F43" s="222" t="s">
        <v>480</v>
      </c>
      <c r="G43" s="225">
        <v>25945200</v>
      </c>
      <c r="H43" s="225">
        <v>38336400</v>
      </c>
      <c r="I43" s="222" t="s">
        <v>480</v>
      </c>
      <c r="J43" s="222" t="s">
        <v>480</v>
      </c>
      <c r="K43" s="222" t="s">
        <v>480</v>
      </c>
      <c r="L43" s="222" t="s">
        <v>480</v>
      </c>
      <c r="M43" s="222" t="s">
        <v>480</v>
      </c>
      <c r="N43" s="225">
        <v>165360600</v>
      </c>
      <c r="O43" s="170">
        <f t="shared" si="0"/>
        <v>0</v>
      </c>
      <c r="P43" s="202">
        <f t="shared" si="3"/>
        <v>120324600</v>
      </c>
      <c r="Q43" s="201">
        <f t="shared" si="2"/>
        <v>45036000</v>
      </c>
      <c r="R43" s="203" t="s">
        <v>663</v>
      </c>
    </row>
    <row r="44" spans="1:18" x14ac:dyDescent="0.25">
      <c r="A44" s="222" t="s">
        <v>673</v>
      </c>
      <c r="B44" s="225">
        <v>14517408</v>
      </c>
      <c r="C44" s="225">
        <v>21002976</v>
      </c>
      <c r="D44" s="225">
        <v>7856430</v>
      </c>
      <c r="E44" s="222" t="s">
        <v>480</v>
      </c>
      <c r="F44" s="222" t="s">
        <v>480</v>
      </c>
      <c r="G44" s="225">
        <v>15712866</v>
      </c>
      <c r="H44" s="225">
        <v>10136040</v>
      </c>
      <c r="I44" s="222" t="s">
        <v>480</v>
      </c>
      <c r="J44" s="222" t="s">
        <v>480</v>
      </c>
      <c r="K44" s="222" t="s">
        <v>480</v>
      </c>
      <c r="L44" s="222" t="s">
        <v>480</v>
      </c>
      <c r="M44" s="222" t="s">
        <v>480</v>
      </c>
      <c r="N44" s="225">
        <v>69225720</v>
      </c>
      <c r="O44" s="170">
        <f t="shared" si="0"/>
        <v>0</v>
      </c>
      <c r="P44" s="202">
        <f t="shared" si="3"/>
        <v>40366314</v>
      </c>
      <c r="Q44" s="201">
        <f t="shared" si="2"/>
        <v>28859406</v>
      </c>
      <c r="R44" s="203" t="s">
        <v>663</v>
      </c>
    </row>
    <row r="45" spans="1:18" x14ac:dyDescent="0.25">
      <c r="A45" s="222" t="s">
        <v>674</v>
      </c>
      <c r="B45" s="225">
        <v>35778320</v>
      </c>
      <c r="C45" s="225">
        <v>34050840</v>
      </c>
      <c r="D45" s="225">
        <v>14799160</v>
      </c>
      <c r="E45" s="222" t="s">
        <v>480</v>
      </c>
      <c r="F45" s="222" t="s">
        <v>480</v>
      </c>
      <c r="G45" s="225">
        <v>24637080</v>
      </c>
      <c r="H45" s="225">
        <v>31442840</v>
      </c>
      <c r="I45" s="222" t="s">
        <v>480</v>
      </c>
      <c r="J45" s="222" t="s">
        <v>480</v>
      </c>
      <c r="K45" s="222" t="s">
        <v>480</v>
      </c>
      <c r="L45" s="222" t="s">
        <v>480</v>
      </c>
      <c r="M45" s="222" t="s">
        <v>480</v>
      </c>
      <c r="N45" s="225">
        <v>140708240</v>
      </c>
      <c r="O45" s="170">
        <f t="shared" si="0"/>
        <v>0</v>
      </c>
      <c r="P45" s="202">
        <f t="shared" si="3"/>
        <v>91858240</v>
      </c>
      <c r="Q45" s="201">
        <f t="shared" si="2"/>
        <v>48850000</v>
      </c>
      <c r="R45" s="203" t="s">
        <v>663</v>
      </c>
    </row>
    <row r="46" spans="1:18" x14ac:dyDescent="0.25">
      <c r="A46" s="222" t="s">
        <v>675</v>
      </c>
      <c r="B46" s="225">
        <v>317577000</v>
      </c>
      <c r="C46" s="225">
        <v>170136000</v>
      </c>
      <c r="D46" s="225">
        <v>85068000</v>
      </c>
      <c r="E46" s="222" t="s">
        <v>480</v>
      </c>
      <c r="F46" s="222" t="s">
        <v>480</v>
      </c>
      <c r="G46" s="225">
        <v>147022800</v>
      </c>
      <c r="H46" s="225">
        <v>217239600</v>
      </c>
      <c r="I46" s="222" t="s">
        <v>480</v>
      </c>
      <c r="J46" s="222" t="s">
        <v>480</v>
      </c>
      <c r="K46" s="222" t="s">
        <v>480</v>
      </c>
      <c r="L46" s="222" t="s">
        <v>480</v>
      </c>
      <c r="M46" s="222" t="s">
        <v>480</v>
      </c>
      <c r="N46" s="225">
        <v>937043400</v>
      </c>
      <c r="O46" s="170">
        <f t="shared" si="0"/>
        <v>0</v>
      </c>
      <c r="P46" s="204">
        <f t="shared" si="3"/>
        <v>681839400</v>
      </c>
      <c r="Q46" s="204">
        <f t="shared" si="2"/>
        <v>255204000</v>
      </c>
      <c r="R46" s="203" t="s">
        <v>663</v>
      </c>
    </row>
    <row r="47" spans="1:18" x14ac:dyDescent="0.25">
      <c r="A47" s="222" t="s">
        <v>676</v>
      </c>
      <c r="B47" s="225">
        <v>53400000</v>
      </c>
      <c r="C47" s="225">
        <v>304524000</v>
      </c>
      <c r="D47" s="225">
        <v>21600000</v>
      </c>
      <c r="E47" s="222" t="s">
        <v>480</v>
      </c>
      <c r="F47" s="222" t="s">
        <v>480</v>
      </c>
      <c r="G47" s="225">
        <v>51600000</v>
      </c>
      <c r="H47" s="225">
        <v>44400000</v>
      </c>
      <c r="I47" s="222" t="s">
        <v>480</v>
      </c>
      <c r="J47" s="222" t="s">
        <v>480</v>
      </c>
      <c r="K47" s="222" t="s">
        <v>480</v>
      </c>
      <c r="L47" s="222" t="s">
        <v>480</v>
      </c>
      <c r="M47" s="222" t="s">
        <v>480</v>
      </c>
      <c r="N47" s="225">
        <v>475524000</v>
      </c>
      <c r="O47" s="170">
        <f t="shared" si="0"/>
        <v>0</v>
      </c>
      <c r="P47" s="202">
        <f t="shared" si="3"/>
        <v>149400000</v>
      </c>
      <c r="Q47" s="201">
        <f t="shared" si="2"/>
        <v>326124000</v>
      </c>
      <c r="R47" s="203" t="s">
        <v>663</v>
      </c>
    </row>
    <row r="48" spans="1:18" x14ac:dyDescent="0.25">
      <c r="A48" s="222" t="s">
        <v>677</v>
      </c>
      <c r="B48" s="222" t="s">
        <v>480</v>
      </c>
      <c r="C48" s="225">
        <v>456077674.41000003</v>
      </c>
      <c r="D48" s="222" t="s">
        <v>480</v>
      </c>
      <c r="E48" s="222" t="s">
        <v>480</v>
      </c>
      <c r="F48" s="222" t="s">
        <v>480</v>
      </c>
      <c r="G48" s="222" t="s">
        <v>480</v>
      </c>
      <c r="H48" s="222" t="s">
        <v>480</v>
      </c>
      <c r="I48" s="222" t="s">
        <v>480</v>
      </c>
      <c r="J48" s="222" t="s">
        <v>480</v>
      </c>
      <c r="K48" s="222" t="s">
        <v>480</v>
      </c>
      <c r="L48" s="222" t="s">
        <v>480</v>
      </c>
      <c r="M48" s="222" t="s">
        <v>480</v>
      </c>
      <c r="N48" s="225">
        <v>456077674.41000003</v>
      </c>
      <c r="O48" s="170">
        <f t="shared" si="0"/>
        <v>0</v>
      </c>
      <c r="P48" s="202">
        <f t="shared" si="3"/>
        <v>0</v>
      </c>
      <c r="Q48" s="201">
        <f t="shared" si="2"/>
        <v>456077674.41000003</v>
      </c>
      <c r="R48" s="203" t="s">
        <v>663</v>
      </c>
    </row>
    <row r="49" spans="1:18" x14ac:dyDescent="0.25">
      <c r="A49" s="222" t="s">
        <v>678</v>
      </c>
      <c r="B49" s="225">
        <v>10813333</v>
      </c>
      <c r="C49" s="225">
        <v>6776267</v>
      </c>
      <c r="D49" s="225">
        <v>2523333</v>
      </c>
      <c r="E49" s="222" t="s">
        <v>480</v>
      </c>
      <c r="F49" s="222" t="s">
        <v>480</v>
      </c>
      <c r="G49" s="225">
        <v>5046667</v>
      </c>
      <c r="H49" s="225">
        <v>10629600</v>
      </c>
      <c r="I49" s="222" t="s">
        <v>480</v>
      </c>
      <c r="J49" s="222" t="s">
        <v>480</v>
      </c>
      <c r="K49" s="222" t="s">
        <v>480</v>
      </c>
      <c r="L49" s="222" t="s">
        <v>480</v>
      </c>
      <c r="M49" s="222" t="s">
        <v>480</v>
      </c>
      <c r="N49" s="225">
        <v>35789200</v>
      </c>
      <c r="O49" s="170">
        <f t="shared" si="0"/>
        <v>0</v>
      </c>
      <c r="P49" s="202">
        <f t="shared" si="3"/>
        <v>26489600</v>
      </c>
      <c r="Q49" s="204">
        <f t="shared" si="2"/>
        <v>9299600</v>
      </c>
      <c r="R49" s="203" t="s">
        <v>663</v>
      </c>
    </row>
    <row r="50" spans="1:18" x14ac:dyDescent="0.25">
      <c r="A50" s="222" t="s">
        <v>679</v>
      </c>
      <c r="B50" s="225">
        <v>-15466500</v>
      </c>
      <c r="C50" s="222" t="s">
        <v>480</v>
      </c>
      <c r="D50" s="222" t="s">
        <v>480</v>
      </c>
      <c r="E50" s="222" t="s">
        <v>480</v>
      </c>
      <c r="F50" s="222" t="s">
        <v>480</v>
      </c>
      <c r="G50" s="225">
        <v>8184000</v>
      </c>
      <c r="H50" s="225">
        <v>8672315</v>
      </c>
      <c r="I50" s="222" t="s">
        <v>480</v>
      </c>
      <c r="J50" s="222" t="s">
        <v>480</v>
      </c>
      <c r="K50" s="222" t="s">
        <v>480</v>
      </c>
      <c r="L50" s="222" t="s">
        <v>480</v>
      </c>
      <c r="M50" s="222" t="s">
        <v>480</v>
      </c>
      <c r="N50" s="225">
        <v>1389815</v>
      </c>
      <c r="O50" s="170">
        <f t="shared" si="0"/>
        <v>0</v>
      </c>
      <c r="P50" s="202">
        <f t="shared" si="3"/>
        <v>1389815</v>
      </c>
      <c r="Q50" s="204">
        <f t="shared" si="2"/>
        <v>0</v>
      </c>
      <c r="R50" s="203" t="s">
        <v>680</v>
      </c>
    </row>
    <row r="51" spans="1:18" x14ac:dyDescent="0.25">
      <c r="A51" s="222" t="s">
        <v>855</v>
      </c>
      <c r="B51" s="222" t="s">
        <v>480</v>
      </c>
      <c r="C51" s="225">
        <v>594000</v>
      </c>
      <c r="D51" s="222" t="s">
        <v>480</v>
      </c>
      <c r="E51" s="222" t="s">
        <v>480</v>
      </c>
      <c r="F51" s="222" t="s">
        <v>480</v>
      </c>
      <c r="G51" s="222" t="s">
        <v>480</v>
      </c>
      <c r="H51" s="222" t="s">
        <v>480</v>
      </c>
      <c r="I51" s="222" t="s">
        <v>480</v>
      </c>
      <c r="J51" s="222" t="s">
        <v>480</v>
      </c>
      <c r="K51" s="222" t="s">
        <v>480</v>
      </c>
      <c r="L51" s="222" t="s">
        <v>480</v>
      </c>
      <c r="M51" s="222" t="s">
        <v>480</v>
      </c>
      <c r="N51" s="225">
        <v>594000</v>
      </c>
      <c r="O51" s="170">
        <f t="shared" si="0"/>
        <v>0</v>
      </c>
      <c r="P51" s="202">
        <f t="shared" si="3"/>
        <v>0</v>
      </c>
      <c r="Q51" s="204">
        <f t="shared" si="2"/>
        <v>594000</v>
      </c>
      <c r="R51" s="203" t="s">
        <v>658</v>
      </c>
    </row>
    <row r="52" spans="1:18" x14ac:dyDescent="0.25">
      <c r="A52" s="222" t="s">
        <v>681</v>
      </c>
      <c r="B52" s="225">
        <v>16825796</v>
      </c>
      <c r="C52" s="225">
        <v>7919940</v>
      </c>
      <c r="D52" s="225">
        <v>3959971</v>
      </c>
      <c r="E52" s="222" t="s">
        <v>480</v>
      </c>
      <c r="F52" s="222" t="s">
        <v>480</v>
      </c>
      <c r="G52" s="225">
        <v>7919940</v>
      </c>
      <c r="H52" s="225">
        <v>11879912</v>
      </c>
      <c r="I52" s="222" t="s">
        <v>480</v>
      </c>
      <c r="J52" s="222" t="s">
        <v>480</v>
      </c>
      <c r="K52" s="222" t="s">
        <v>480</v>
      </c>
      <c r="L52" s="222" t="s">
        <v>480</v>
      </c>
      <c r="M52" s="222" t="s">
        <v>480</v>
      </c>
      <c r="N52" s="225">
        <v>48505559</v>
      </c>
      <c r="O52" s="170">
        <f t="shared" si="0"/>
        <v>0</v>
      </c>
      <c r="P52" s="202">
        <f t="shared" si="3"/>
        <v>36625648</v>
      </c>
      <c r="Q52" s="201">
        <f t="shared" si="2"/>
        <v>11879911</v>
      </c>
      <c r="R52" s="203" t="s">
        <v>658</v>
      </c>
    </row>
    <row r="53" spans="1:18" x14ac:dyDescent="0.25">
      <c r="A53" s="222" t="s">
        <v>682</v>
      </c>
      <c r="B53" s="225">
        <v>9918033</v>
      </c>
      <c r="C53" s="225">
        <v>4672920</v>
      </c>
      <c r="D53" s="225">
        <v>2336460</v>
      </c>
      <c r="E53" s="222" t="s">
        <v>480</v>
      </c>
      <c r="F53" s="222" t="s">
        <v>480</v>
      </c>
      <c r="G53" s="225">
        <v>4672920</v>
      </c>
      <c r="H53" s="225">
        <v>7009383</v>
      </c>
      <c r="I53" s="222" t="s">
        <v>480</v>
      </c>
      <c r="J53" s="222" t="s">
        <v>480</v>
      </c>
      <c r="K53" s="222" t="s">
        <v>480</v>
      </c>
      <c r="L53" s="222" t="s">
        <v>480</v>
      </c>
      <c r="M53" s="222" t="s">
        <v>480</v>
      </c>
      <c r="N53" s="225">
        <v>28609716</v>
      </c>
      <c r="O53" s="170">
        <f t="shared" si="0"/>
        <v>0</v>
      </c>
      <c r="P53" s="202">
        <f t="shared" si="3"/>
        <v>21600336</v>
      </c>
      <c r="Q53" s="201">
        <f t="shared" si="2"/>
        <v>7009380</v>
      </c>
      <c r="R53" s="203" t="s">
        <v>658</v>
      </c>
    </row>
    <row r="54" spans="1:18" x14ac:dyDescent="0.25">
      <c r="A54" s="222" t="s">
        <v>683</v>
      </c>
      <c r="B54" s="225">
        <v>291451818</v>
      </c>
      <c r="C54" s="225">
        <v>137318646</v>
      </c>
      <c r="D54" s="225">
        <v>68659323</v>
      </c>
      <c r="E54" s="222" t="s">
        <v>480</v>
      </c>
      <c r="F54" s="222" t="s">
        <v>480</v>
      </c>
      <c r="G54" s="225">
        <v>137318646</v>
      </c>
      <c r="H54" s="225">
        <v>205977969</v>
      </c>
      <c r="I54" s="222" t="s">
        <v>480</v>
      </c>
      <c r="J54" s="222" t="s">
        <v>480</v>
      </c>
      <c r="K54" s="222" t="s">
        <v>480</v>
      </c>
      <c r="L54" s="222" t="s">
        <v>480</v>
      </c>
      <c r="M54" s="222" t="s">
        <v>480</v>
      </c>
      <c r="N54" s="225">
        <v>840726402</v>
      </c>
      <c r="O54" s="170">
        <f t="shared" si="0"/>
        <v>0</v>
      </c>
      <c r="P54" s="202">
        <f t="shared" si="3"/>
        <v>634748433</v>
      </c>
      <c r="Q54" s="204">
        <f t="shared" si="2"/>
        <v>205977969</v>
      </c>
      <c r="R54" s="203" t="s">
        <v>684</v>
      </c>
    </row>
    <row r="55" spans="1:18" x14ac:dyDescent="0.25">
      <c r="A55" s="222" t="s">
        <v>685</v>
      </c>
      <c r="B55" s="225">
        <v>3576228</v>
      </c>
      <c r="C55" s="225">
        <v>1615967</v>
      </c>
      <c r="D55" s="225">
        <v>807985</v>
      </c>
      <c r="E55" s="222" t="s">
        <v>480</v>
      </c>
      <c r="F55" s="222" t="s">
        <v>480</v>
      </c>
      <c r="G55" s="225">
        <v>1615967</v>
      </c>
      <c r="H55" s="225">
        <v>2423951</v>
      </c>
      <c r="I55" s="222" t="s">
        <v>480</v>
      </c>
      <c r="J55" s="222" t="s">
        <v>480</v>
      </c>
      <c r="K55" s="222" t="s">
        <v>480</v>
      </c>
      <c r="L55" s="222" t="s">
        <v>480</v>
      </c>
      <c r="M55" s="222" t="s">
        <v>480</v>
      </c>
      <c r="N55" s="225">
        <v>10040098</v>
      </c>
      <c r="O55" s="170">
        <f t="shared" si="0"/>
        <v>0</v>
      </c>
      <c r="P55" s="202">
        <f t="shared" si="3"/>
        <v>7616146</v>
      </c>
      <c r="Q55" s="204">
        <f t="shared" si="2"/>
        <v>2423952</v>
      </c>
      <c r="R55" s="203" t="s">
        <v>680</v>
      </c>
    </row>
    <row r="56" spans="1:18" x14ac:dyDescent="0.25">
      <c r="A56" s="222" t="s">
        <v>686</v>
      </c>
      <c r="B56" s="225">
        <v>6894653</v>
      </c>
      <c r="C56" s="225">
        <v>1694587</v>
      </c>
      <c r="D56" s="225">
        <v>847293</v>
      </c>
      <c r="E56" s="222" t="s">
        <v>480</v>
      </c>
      <c r="F56" s="222" t="s">
        <v>480</v>
      </c>
      <c r="G56" s="225">
        <v>1694587</v>
      </c>
      <c r="H56" s="225">
        <v>2541880</v>
      </c>
      <c r="I56" s="222" t="s">
        <v>480</v>
      </c>
      <c r="J56" s="222" t="s">
        <v>480</v>
      </c>
      <c r="K56" s="222" t="s">
        <v>480</v>
      </c>
      <c r="L56" s="222" t="s">
        <v>480</v>
      </c>
      <c r="M56" s="222" t="s">
        <v>480</v>
      </c>
      <c r="N56" s="225">
        <v>13673000</v>
      </c>
      <c r="O56" s="170">
        <f t="shared" si="0"/>
        <v>0</v>
      </c>
      <c r="P56" s="202">
        <f t="shared" si="3"/>
        <v>11131120</v>
      </c>
      <c r="Q56" s="204">
        <f t="shared" si="2"/>
        <v>2541880</v>
      </c>
      <c r="R56" s="203" t="s">
        <v>658</v>
      </c>
    </row>
    <row r="57" spans="1:18" x14ac:dyDescent="0.25">
      <c r="A57" s="222" t="s">
        <v>687</v>
      </c>
      <c r="B57" s="225">
        <v>1817601</v>
      </c>
      <c r="C57" s="225">
        <v>207222</v>
      </c>
      <c r="D57" s="225">
        <v>21111</v>
      </c>
      <c r="E57" s="222" t="s">
        <v>480</v>
      </c>
      <c r="F57" s="222" t="s">
        <v>480</v>
      </c>
      <c r="G57" s="225">
        <v>42222</v>
      </c>
      <c r="H57" s="225">
        <v>63334</v>
      </c>
      <c r="I57" s="222" t="s">
        <v>480</v>
      </c>
      <c r="J57" s="222" t="s">
        <v>480</v>
      </c>
      <c r="K57" s="222" t="s">
        <v>480</v>
      </c>
      <c r="L57" s="222" t="s">
        <v>480</v>
      </c>
      <c r="M57" s="222" t="s">
        <v>480</v>
      </c>
      <c r="N57" s="225">
        <v>2151490</v>
      </c>
      <c r="O57" s="170">
        <f t="shared" si="0"/>
        <v>0</v>
      </c>
      <c r="P57" s="202">
        <f t="shared" si="3"/>
        <v>1923157</v>
      </c>
      <c r="Q57" s="201">
        <f t="shared" si="2"/>
        <v>228333</v>
      </c>
      <c r="R57" s="203" t="s">
        <v>658</v>
      </c>
    </row>
    <row r="58" spans="1:18" x14ac:dyDescent="0.25">
      <c r="A58" s="222" t="s">
        <v>688</v>
      </c>
      <c r="B58" s="225">
        <v>5131188</v>
      </c>
      <c r="C58" s="225">
        <v>924807</v>
      </c>
      <c r="D58" s="225">
        <v>462403</v>
      </c>
      <c r="E58" s="222" t="s">
        <v>480</v>
      </c>
      <c r="F58" s="222" t="s">
        <v>480</v>
      </c>
      <c r="G58" s="225">
        <v>924807</v>
      </c>
      <c r="H58" s="225">
        <v>1387210</v>
      </c>
      <c r="I58" s="222" t="s">
        <v>480</v>
      </c>
      <c r="J58" s="222" t="s">
        <v>480</v>
      </c>
      <c r="K58" s="222" t="s">
        <v>480</v>
      </c>
      <c r="L58" s="222" t="s">
        <v>480</v>
      </c>
      <c r="M58" s="222" t="s">
        <v>480</v>
      </c>
      <c r="N58" s="225">
        <v>8830415</v>
      </c>
      <c r="O58" s="170">
        <f t="shared" si="0"/>
        <v>0</v>
      </c>
      <c r="P58" s="202">
        <f t="shared" si="3"/>
        <v>7443205</v>
      </c>
      <c r="Q58" s="201">
        <f t="shared" si="2"/>
        <v>1387210</v>
      </c>
      <c r="R58" s="203" t="s">
        <v>658</v>
      </c>
    </row>
    <row r="59" spans="1:18" x14ac:dyDescent="0.25">
      <c r="A59" s="222" t="s">
        <v>689</v>
      </c>
      <c r="B59" s="222" t="s">
        <v>480</v>
      </c>
      <c r="C59" s="222" t="s">
        <v>480</v>
      </c>
      <c r="D59" s="222" t="s">
        <v>480</v>
      </c>
      <c r="E59" s="222" t="s">
        <v>480</v>
      </c>
      <c r="F59" s="222" t="s">
        <v>480</v>
      </c>
      <c r="G59" s="222" t="s">
        <v>480</v>
      </c>
      <c r="H59" s="225">
        <v>3600000</v>
      </c>
      <c r="I59" s="225">
        <v>10654112</v>
      </c>
      <c r="J59" s="222" t="s">
        <v>480</v>
      </c>
      <c r="K59" s="222" t="s">
        <v>480</v>
      </c>
      <c r="L59" s="222" t="s">
        <v>480</v>
      </c>
      <c r="M59" s="222" t="s">
        <v>480</v>
      </c>
      <c r="N59" s="225">
        <v>14254112</v>
      </c>
      <c r="O59" s="170">
        <f t="shared" si="0"/>
        <v>0</v>
      </c>
      <c r="P59" s="202">
        <f t="shared" si="3"/>
        <v>14254112</v>
      </c>
      <c r="Q59" s="201">
        <f t="shared" si="2"/>
        <v>0</v>
      </c>
      <c r="R59" s="203" t="s">
        <v>680</v>
      </c>
    </row>
    <row r="60" spans="1:18" x14ac:dyDescent="0.25">
      <c r="A60" s="222" t="s">
        <v>690</v>
      </c>
      <c r="B60" s="222" t="s">
        <v>480</v>
      </c>
      <c r="C60" s="222" t="s">
        <v>480</v>
      </c>
      <c r="D60" s="222" t="s">
        <v>480</v>
      </c>
      <c r="E60" s="222" t="s">
        <v>480</v>
      </c>
      <c r="F60" s="222" t="s">
        <v>480</v>
      </c>
      <c r="G60" s="222" t="s">
        <v>480</v>
      </c>
      <c r="H60" s="222" t="s">
        <v>480</v>
      </c>
      <c r="I60" s="225">
        <v>3352976</v>
      </c>
      <c r="J60" s="222" t="s">
        <v>480</v>
      </c>
      <c r="K60" s="222" t="s">
        <v>480</v>
      </c>
      <c r="L60" s="222" t="s">
        <v>480</v>
      </c>
      <c r="M60" s="222" t="s">
        <v>480</v>
      </c>
      <c r="N60" s="225">
        <v>3352976</v>
      </c>
      <c r="O60" s="170">
        <f t="shared" si="0"/>
        <v>0</v>
      </c>
      <c r="P60" s="202">
        <f t="shared" si="3"/>
        <v>3352976</v>
      </c>
      <c r="Q60" s="201">
        <f t="shared" si="2"/>
        <v>0</v>
      </c>
      <c r="R60" s="203" t="s">
        <v>680</v>
      </c>
    </row>
    <row r="61" spans="1:18" x14ac:dyDescent="0.25">
      <c r="A61" s="222" t="s">
        <v>691</v>
      </c>
      <c r="B61" s="225">
        <v>29942080</v>
      </c>
      <c r="C61" s="225">
        <v>11016531</v>
      </c>
      <c r="D61" s="225">
        <v>5390020</v>
      </c>
      <c r="E61" s="222" t="s">
        <v>480</v>
      </c>
      <c r="F61" s="222" t="s">
        <v>480</v>
      </c>
      <c r="G61" s="225">
        <v>8561158</v>
      </c>
      <c r="H61" s="225">
        <v>9394635</v>
      </c>
      <c r="I61" s="222" t="s">
        <v>480</v>
      </c>
      <c r="J61" s="222" t="s">
        <v>480</v>
      </c>
      <c r="K61" s="222" t="s">
        <v>480</v>
      </c>
      <c r="L61" s="222" t="s">
        <v>480</v>
      </c>
      <c r="M61" s="222" t="s">
        <v>480</v>
      </c>
      <c r="N61" s="225">
        <v>64304424</v>
      </c>
      <c r="O61" s="170">
        <f t="shared" si="0"/>
        <v>0</v>
      </c>
      <c r="P61" s="202">
        <f t="shared" si="3"/>
        <v>47897873</v>
      </c>
      <c r="Q61" s="204">
        <f t="shared" si="2"/>
        <v>16406551</v>
      </c>
      <c r="R61" s="203" t="s">
        <v>680</v>
      </c>
    </row>
    <row r="62" spans="1:18" x14ac:dyDescent="0.25">
      <c r="A62" s="222" t="s">
        <v>692</v>
      </c>
      <c r="B62" s="225">
        <v>19702989</v>
      </c>
      <c r="C62" s="225">
        <v>9234702</v>
      </c>
      <c r="D62" s="225">
        <v>4617351</v>
      </c>
      <c r="E62" s="222" t="s">
        <v>480</v>
      </c>
      <c r="F62" s="222" t="s">
        <v>480</v>
      </c>
      <c r="G62" s="225">
        <v>9234702</v>
      </c>
      <c r="H62" s="225">
        <v>13852053</v>
      </c>
      <c r="I62" s="222" t="s">
        <v>480</v>
      </c>
      <c r="J62" s="222" t="s">
        <v>480</v>
      </c>
      <c r="K62" s="222" t="s">
        <v>480</v>
      </c>
      <c r="L62" s="222" t="s">
        <v>480</v>
      </c>
      <c r="M62" s="222" t="s">
        <v>480</v>
      </c>
      <c r="N62" s="225">
        <v>56641797</v>
      </c>
      <c r="O62" s="170">
        <f t="shared" si="0"/>
        <v>0</v>
      </c>
      <c r="P62" s="202">
        <f t="shared" si="3"/>
        <v>42789744</v>
      </c>
      <c r="Q62" s="204">
        <f t="shared" si="2"/>
        <v>13852053</v>
      </c>
      <c r="R62" s="203" t="s">
        <v>680</v>
      </c>
    </row>
    <row r="63" spans="1:18" x14ac:dyDescent="0.25">
      <c r="A63" s="222" t="s">
        <v>693</v>
      </c>
      <c r="B63" s="225">
        <v>57411284</v>
      </c>
      <c r="C63" s="225">
        <v>17609583</v>
      </c>
      <c r="D63" s="225">
        <v>13698325</v>
      </c>
      <c r="E63" s="222" t="s">
        <v>480</v>
      </c>
      <c r="F63" s="222" t="s">
        <v>480</v>
      </c>
      <c r="G63" s="225">
        <v>11318374</v>
      </c>
      <c r="H63" s="225">
        <v>3426777</v>
      </c>
      <c r="I63" s="222" t="s">
        <v>480</v>
      </c>
      <c r="J63" s="222" t="s">
        <v>480</v>
      </c>
      <c r="K63" s="222" t="s">
        <v>480</v>
      </c>
      <c r="L63" s="222" t="s">
        <v>480</v>
      </c>
      <c r="M63" s="222" t="s">
        <v>480</v>
      </c>
      <c r="N63" s="225">
        <v>103464343</v>
      </c>
      <c r="O63" s="170">
        <f t="shared" si="0"/>
        <v>0</v>
      </c>
      <c r="P63" s="202">
        <f t="shared" si="3"/>
        <v>72156435</v>
      </c>
      <c r="Q63" s="204">
        <f t="shared" si="2"/>
        <v>31307908</v>
      </c>
      <c r="R63" s="201" t="s">
        <v>658</v>
      </c>
    </row>
    <row r="64" spans="1:18" x14ac:dyDescent="0.25">
      <c r="A64" s="222" t="s">
        <v>694</v>
      </c>
      <c r="B64" s="225">
        <v>22314000</v>
      </c>
      <c r="C64" s="225">
        <v>63563000</v>
      </c>
      <c r="D64" s="225">
        <v>9425000</v>
      </c>
      <c r="E64" s="222" t="s">
        <v>480</v>
      </c>
      <c r="F64" s="222" t="s">
        <v>480</v>
      </c>
      <c r="G64" s="222" t="s">
        <v>480</v>
      </c>
      <c r="H64" s="225">
        <v>3280000</v>
      </c>
      <c r="I64" s="222" t="s">
        <v>480</v>
      </c>
      <c r="J64" s="222" t="s">
        <v>480</v>
      </c>
      <c r="K64" s="222" t="s">
        <v>480</v>
      </c>
      <c r="L64" s="222" t="s">
        <v>480</v>
      </c>
      <c r="M64" s="222" t="s">
        <v>480</v>
      </c>
      <c r="N64" s="225">
        <v>98582000</v>
      </c>
      <c r="O64" s="170">
        <f t="shared" si="0"/>
        <v>0</v>
      </c>
      <c r="P64" s="202">
        <f t="shared" si="3"/>
        <v>25594000</v>
      </c>
      <c r="Q64" s="204">
        <f t="shared" si="2"/>
        <v>72988000</v>
      </c>
      <c r="R64" s="201" t="s">
        <v>658</v>
      </c>
    </row>
    <row r="65" spans="1:18" x14ac:dyDescent="0.25">
      <c r="A65" s="222" t="s">
        <v>856</v>
      </c>
      <c r="B65" s="222" t="s">
        <v>480</v>
      </c>
      <c r="C65" s="225">
        <v>7774340</v>
      </c>
      <c r="D65" s="222" t="s">
        <v>480</v>
      </c>
      <c r="E65" s="222" t="s">
        <v>480</v>
      </c>
      <c r="F65" s="222" t="s">
        <v>480</v>
      </c>
      <c r="G65" s="222" t="s">
        <v>480</v>
      </c>
      <c r="H65" s="222" t="s">
        <v>480</v>
      </c>
      <c r="I65" s="222" t="s">
        <v>480</v>
      </c>
      <c r="J65" s="222" t="s">
        <v>480</v>
      </c>
      <c r="K65" s="222" t="s">
        <v>480</v>
      </c>
      <c r="L65" s="222" t="s">
        <v>480</v>
      </c>
      <c r="M65" s="222" t="s">
        <v>480</v>
      </c>
      <c r="N65" s="225">
        <v>7774340</v>
      </c>
      <c r="O65" s="170">
        <f t="shared" si="0"/>
        <v>0</v>
      </c>
      <c r="P65" s="202">
        <f t="shared" si="3"/>
        <v>0</v>
      </c>
      <c r="Q65" s="204">
        <f t="shared" si="2"/>
        <v>7774340</v>
      </c>
      <c r="R65" s="201" t="s">
        <v>658</v>
      </c>
    </row>
    <row r="66" spans="1:18" x14ac:dyDescent="0.25">
      <c r="A66" s="222" t="s">
        <v>695</v>
      </c>
      <c r="B66" s="225">
        <v>25663626</v>
      </c>
      <c r="C66" s="225">
        <v>51860142</v>
      </c>
      <c r="D66" s="222" t="s">
        <v>480</v>
      </c>
      <c r="E66" s="222" t="s">
        <v>480</v>
      </c>
      <c r="F66" s="222" t="s">
        <v>480</v>
      </c>
      <c r="G66" s="225">
        <v>990000</v>
      </c>
      <c r="H66" s="222" t="s">
        <v>480</v>
      </c>
      <c r="I66" s="222" t="s">
        <v>480</v>
      </c>
      <c r="J66" s="222" t="s">
        <v>480</v>
      </c>
      <c r="K66" s="222" t="s">
        <v>480</v>
      </c>
      <c r="L66" s="222" t="s">
        <v>480</v>
      </c>
      <c r="M66" s="222" t="s">
        <v>480</v>
      </c>
      <c r="N66" s="225">
        <v>78513768</v>
      </c>
      <c r="O66" s="170">
        <f t="shared" si="0"/>
        <v>0</v>
      </c>
      <c r="P66" s="202">
        <f t="shared" si="3"/>
        <v>26653626</v>
      </c>
      <c r="Q66" s="204">
        <f t="shared" si="2"/>
        <v>51860142</v>
      </c>
      <c r="R66" s="201" t="s">
        <v>658</v>
      </c>
    </row>
    <row r="67" spans="1:18" x14ac:dyDescent="0.25">
      <c r="A67" s="222" t="s">
        <v>696</v>
      </c>
      <c r="B67" s="225">
        <v>43433682</v>
      </c>
      <c r="C67" s="225">
        <v>23840196</v>
      </c>
      <c r="D67" s="225">
        <v>4681680</v>
      </c>
      <c r="E67" s="222" t="s">
        <v>480</v>
      </c>
      <c r="F67" s="222" t="s">
        <v>480</v>
      </c>
      <c r="G67" s="225">
        <v>13764809</v>
      </c>
      <c r="H67" s="225">
        <v>3140723</v>
      </c>
      <c r="I67" s="222" t="s">
        <v>480</v>
      </c>
      <c r="J67" s="222" t="s">
        <v>480</v>
      </c>
      <c r="K67" s="222" t="s">
        <v>480</v>
      </c>
      <c r="L67" s="222" t="s">
        <v>480</v>
      </c>
      <c r="M67" s="222" t="s">
        <v>480</v>
      </c>
      <c r="N67" s="225">
        <v>88861090</v>
      </c>
      <c r="O67" s="170">
        <f t="shared" si="0"/>
        <v>0</v>
      </c>
      <c r="P67" s="202">
        <f t="shared" si="3"/>
        <v>60339214</v>
      </c>
      <c r="Q67" s="201">
        <f t="shared" si="2"/>
        <v>28521876</v>
      </c>
      <c r="R67" s="201" t="s">
        <v>658</v>
      </c>
    </row>
    <row r="68" spans="1:18" x14ac:dyDescent="0.25">
      <c r="A68" s="222" t="s">
        <v>697</v>
      </c>
      <c r="B68" s="225">
        <v>77147003</v>
      </c>
      <c r="C68" s="225">
        <v>32019102</v>
      </c>
      <c r="D68" s="222" t="s">
        <v>480</v>
      </c>
      <c r="E68" s="222" t="s">
        <v>480</v>
      </c>
      <c r="F68" s="225">
        <v>3877500</v>
      </c>
      <c r="G68" s="225">
        <v>1421750</v>
      </c>
      <c r="H68" s="222" t="s">
        <v>480</v>
      </c>
      <c r="I68" s="222" t="s">
        <v>480</v>
      </c>
      <c r="J68" s="222" t="s">
        <v>480</v>
      </c>
      <c r="K68" s="222" t="s">
        <v>480</v>
      </c>
      <c r="L68" s="222" t="s">
        <v>480</v>
      </c>
      <c r="M68" s="222" t="s">
        <v>480</v>
      </c>
      <c r="N68" s="225">
        <v>114465355</v>
      </c>
      <c r="O68" s="170">
        <f t="shared" si="0"/>
        <v>0</v>
      </c>
      <c r="P68" s="202">
        <f t="shared" si="3"/>
        <v>82446253</v>
      </c>
      <c r="Q68" s="201">
        <f t="shared" si="2"/>
        <v>32019102</v>
      </c>
      <c r="R68" s="201" t="s">
        <v>658</v>
      </c>
    </row>
    <row r="69" spans="1:18" x14ac:dyDescent="0.25">
      <c r="A69" s="222" t="s">
        <v>698</v>
      </c>
      <c r="B69" s="225">
        <v>852569900</v>
      </c>
      <c r="C69" s="222" t="s">
        <v>480</v>
      </c>
      <c r="D69" s="222" t="s">
        <v>480</v>
      </c>
      <c r="E69" s="222" t="s">
        <v>480</v>
      </c>
      <c r="F69" s="222" t="s">
        <v>480</v>
      </c>
      <c r="G69" s="222" t="s">
        <v>480</v>
      </c>
      <c r="H69" s="222" t="s">
        <v>480</v>
      </c>
      <c r="I69" s="222" t="s">
        <v>480</v>
      </c>
      <c r="J69" s="222" t="s">
        <v>480</v>
      </c>
      <c r="K69" s="222" t="s">
        <v>480</v>
      </c>
      <c r="L69" s="222" t="s">
        <v>480</v>
      </c>
      <c r="M69" s="222" t="s">
        <v>480</v>
      </c>
      <c r="N69" s="225">
        <v>852569900</v>
      </c>
      <c r="O69" s="170">
        <f t="shared" si="0"/>
        <v>0</v>
      </c>
      <c r="P69" s="202">
        <f t="shared" si="3"/>
        <v>852569900</v>
      </c>
      <c r="Q69" s="201">
        <f t="shared" si="2"/>
        <v>0</v>
      </c>
      <c r="R69" s="201" t="s">
        <v>699</v>
      </c>
    </row>
    <row r="70" spans="1:18" x14ac:dyDescent="0.25">
      <c r="A70" s="222" t="s">
        <v>700</v>
      </c>
      <c r="B70" s="225">
        <v>28249500</v>
      </c>
      <c r="C70" s="222" t="s">
        <v>480</v>
      </c>
      <c r="D70" s="222" t="s">
        <v>480</v>
      </c>
      <c r="E70" s="222" t="s">
        <v>480</v>
      </c>
      <c r="F70" s="222" t="s">
        <v>480</v>
      </c>
      <c r="G70" s="222" t="s">
        <v>480</v>
      </c>
      <c r="H70" s="222" t="s">
        <v>480</v>
      </c>
      <c r="I70" s="222" t="s">
        <v>480</v>
      </c>
      <c r="J70" s="222" t="s">
        <v>480</v>
      </c>
      <c r="K70" s="222" t="s">
        <v>480</v>
      </c>
      <c r="L70" s="222" t="s">
        <v>480</v>
      </c>
      <c r="M70" s="222" t="s">
        <v>480</v>
      </c>
      <c r="N70" s="225">
        <v>28249500</v>
      </c>
      <c r="O70" s="170">
        <f t="shared" si="0"/>
        <v>0</v>
      </c>
      <c r="P70" s="202">
        <f t="shared" si="3"/>
        <v>28249500</v>
      </c>
      <c r="Q70" s="201">
        <f t="shared" si="2"/>
        <v>0</v>
      </c>
      <c r="R70" s="201" t="s">
        <v>699</v>
      </c>
    </row>
    <row r="71" spans="1:18" x14ac:dyDescent="0.25">
      <c r="A71" s="222" t="s">
        <v>701</v>
      </c>
      <c r="B71" s="225">
        <v>253000000</v>
      </c>
      <c r="C71" s="222" t="s">
        <v>480</v>
      </c>
      <c r="D71" s="222" t="s">
        <v>480</v>
      </c>
      <c r="E71" s="222" t="s">
        <v>480</v>
      </c>
      <c r="F71" s="222" t="s">
        <v>480</v>
      </c>
      <c r="G71" s="222" t="s">
        <v>480</v>
      </c>
      <c r="H71" s="222" t="s">
        <v>480</v>
      </c>
      <c r="I71" s="222" t="s">
        <v>480</v>
      </c>
      <c r="J71" s="222" t="s">
        <v>480</v>
      </c>
      <c r="K71" s="222" t="s">
        <v>480</v>
      </c>
      <c r="L71" s="222" t="s">
        <v>480</v>
      </c>
      <c r="M71" s="222" t="s">
        <v>480</v>
      </c>
      <c r="N71" s="225">
        <v>253000000</v>
      </c>
      <c r="O71" s="170">
        <f t="shared" si="0"/>
        <v>0</v>
      </c>
      <c r="P71" s="202">
        <f t="shared" si="3"/>
        <v>253000000</v>
      </c>
      <c r="Q71" s="201">
        <f t="shared" si="2"/>
        <v>0</v>
      </c>
      <c r="R71" s="201" t="s">
        <v>699</v>
      </c>
    </row>
    <row r="72" spans="1:18" x14ac:dyDescent="0.25">
      <c r="A72" s="222" t="s">
        <v>702</v>
      </c>
      <c r="B72" s="225">
        <v>74678528</v>
      </c>
      <c r="C72" s="222" t="s">
        <v>480</v>
      </c>
      <c r="D72" s="222" t="s">
        <v>480</v>
      </c>
      <c r="E72" s="222" t="s">
        <v>480</v>
      </c>
      <c r="F72" s="222" t="s">
        <v>480</v>
      </c>
      <c r="G72" s="222" t="s">
        <v>480</v>
      </c>
      <c r="H72" s="222" t="s">
        <v>480</v>
      </c>
      <c r="I72" s="222" t="s">
        <v>480</v>
      </c>
      <c r="J72" s="222" t="s">
        <v>480</v>
      </c>
      <c r="K72" s="222" t="s">
        <v>480</v>
      </c>
      <c r="L72" s="222" t="s">
        <v>480</v>
      </c>
      <c r="M72" s="222" t="s">
        <v>480</v>
      </c>
      <c r="N72" s="225">
        <v>74678528</v>
      </c>
      <c r="O72" s="170">
        <f t="shared" si="0"/>
        <v>0</v>
      </c>
      <c r="P72" s="202">
        <f t="shared" si="3"/>
        <v>74678528</v>
      </c>
      <c r="Q72" s="201">
        <f t="shared" si="2"/>
        <v>0</v>
      </c>
      <c r="R72" s="201" t="s">
        <v>699</v>
      </c>
    </row>
    <row r="73" spans="1:18" x14ac:dyDescent="0.25">
      <c r="A73" s="222" t="s">
        <v>703</v>
      </c>
      <c r="B73" s="225">
        <v>5000000</v>
      </c>
      <c r="C73" s="222" t="s">
        <v>480</v>
      </c>
      <c r="D73" s="222" t="s">
        <v>480</v>
      </c>
      <c r="E73" s="222" t="s">
        <v>480</v>
      </c>
      <c r="F73" s="222" t="s">
        <v>480</v>
      </c>
      <c r="G73" s="222" t="s">
        <v>480</v>
      </c>
      <c r="H73" s="222" t="s">
        <v>480</v>
      </c>
      <c r="I73" s="222" t="s">
        <v>480</v>
      </c>
      <c r="J73" s="222" t="s">
        <v>480</v>
      </c>
      <c r="K73" s="222" t="s">
        <v>480</v>
      </c>
      <c r="L73" s="222" t="s">
        <v>480</v>
      </c>
      <c r="M73" s="222" t="s">
        <v>480</v>
      </c>
      <c r="N73" s="225">
        <v>5000000</v>
      </c>
      <c r="O73" s="170">
        <f t="shared" si="0"/>
        <v>0</v>
      </c>
      <c r="P73" s="202">
        <f t="shared" si="3"/>
        <v>5000000</v>
      </c>
      <c r="Q73" s="204">
        <f t="shared" si="2"/>
        <v>0</v>
      </c>
      <c r="R73" s="201" t="s">
        <v>699</v>
      </c>
    </row>
    <row r="74" spans="1:18" x14ac:dyDescent="0.25">
      <c r="A74" s="222" t="s">
        <v>704</v>
      </c>
      <c r="B74" s="225">
        <v>26777200</v>
      </c>
      <c r="C74" s="222" t="s">
        <v>480</v>
      </c>
      <c r="D74" s="222" t="s">
        <v>480</v>
      </c>
      <c r="E74" s="222" t="s">
        <v>480</v>
      </c>
      <c r="F74" s="222" t="s">
        <v>480</v>
      </c>
      <c r="G74" s="222" t="s">
        <v>480</v>
      </c>
      <c r="H74" s="222" t="s">
        <v>480</v>
      </c>
      <c r="I74" s="222" t="s">
        <v>480</v>
      </c>
      <c r="J74" s="222" t="s">
        <v>480</v>
      </c>
      <c r="K74" s="222" t="s">
        <v>480</v>
      </c>
      <c r="L74" s="222" t="s">
        <v>480</v>
      </c>
      <c r="M74" s="222" t="s">
        <v>480</v>
      </c>
      <c r="N74" s="225">
        <v>26777200</v>
      </c>
      <c r="O74" s="170">
        <f t="shared" si="0"/>
        <v>0</v>
      </c>
      <c r="P74" s="202">
        <f t="shared" si="3"/>
        <v>26777200</v>
      </c>
      <c r="Q74" s="204">
        <f t="shared" si="2"/>
        <v>0</v>
      </c>
      <c r="R74" s="201" t="s">
        <v>699</v>
      </c>
    </row>
    <row r="75" spans="1:18" x14ac:dyDescent="0.25">
      <c r="A75" s="222" t="s">
        <v>705</v>
      </c>
      <c r="B75" s="222" t="s">
        <v>480</v>
      </c>
      <c r="C75" s="222" t="s">
        <v>480</v>
      </c>
      <c r="D75" s="225">
        <v>19999998</v>
      </c>
      <c r="E75" s="222" t="s">
        <v>480</v>
      </c>
      <c r="F75" s="222" t="s">
        <v>480</v>
      </c>
      <c r="G75" s="222" t="s">
        <v>480</v>
      </c>
      <c r="H75" s="222" t="s">
        <v>480</v>
      </c>
      <c r="I75" s="222" t="s">
        <v>480</v>
      </c>
      <c r="J75" s="222" t="s">
        <v>480</v>
      </c>
      <c r="K75" s="222" t="s">
        <v>480</v>
      </c>
      <c r="L75" s="222" t="s">
        <v>480</v>
      </c>
      <c r="M75" s="222" t="s">
        <v>480</v>
      </c>
      <c r="N75" s="225">
        <v>19999998</v>
      </c>
      <c r="O75" s="170">
        <f t="shared" si="0"/>
        <v>0</v>
      </c>
      <c r="P75" s="202">
        <f t="shared" si="3"/>
        <v>0</v>
      </c>
      <c r="Q75" s="204">
        <f t="shared" si="2"/>
        <v>19999998</v>
      </c>
      <c r="R75" s="201" t="s">
        <v>658</v>
      </c>
    </row>
    <row r="76" spans="1:18" x14ac:dyDescent="0.25">
      <c r="A76" s="222" t="s">
        <v>706</v>
      </c>
      <c r="B76" s="222" t="s">
        <v>480</v>
      </c>
      <c r="C76" s="225">
        <v>5695623</v>
      </c>
      <c r="D76" s="222" t="s">
        <v>480</v>
      </c>
      <c r="E76" s="222" t="s">
        <v>480</v>
      </c>
      <c r="F76" s="222" t="s">
        <v>480</v>
      </c>
      <c r="G76" s="225">
        <v>8496869</v>
      </c>
      <c r="H76" s="222" t="s">
        <v>480</v>
      </c>
      <c r="I76" s="222" t="s">
        <v>480</v>
      </c>
      <c r="J76" s="222" t="s">
        <v>480</v>
      </c>
      <c r="K76" s="222" t="s">
        <v>480</v>
      </c>
      <c r="L76" s="222" t="s">
        <v>480</v>
      </c>
      <c r="M76" s="222" t="s">
        <v>480</v>
      </c>
      <c r="N76" s="225">
        <v>14192492</v>
      </c>
      <c r="O76" s="170">
        <f t="shared" si="0"/>
        <v>0</v>
      </c>
      <c r="P76" s="202">
        <f t="shared" si="3"/>
        <v>8496869</v>
      </c>
      <c r="Q76" s="204">
        <f t="shared" si="2"/>
        <v>5695623</v>
      </c>
      <c r="R76" s="201" t="s">
        <v>658</v>
      </c>
    </row>
    <row r="77" spans="1:18" x14ac:dyDescent="0.25">
      <c r="A77" s="222" t="s">
        <v>707</v>
      </c>
      <c r="B77" s="222" t="s">
        <v>480</v>
      </c>
      <c r="C77" s="222" t="s">
        <v>480</v>
      </c>
      <c r="D77" s="225">
        <v>11200000</v>
      </c>
      <c r="E77" s="222" t="s">
        <v>480</v>
      </c>
      <c r="F77" s="222" t="s">
        <v>480</v>
      </c>
      <c r="G77" s="225">
        <v>5061168</v>
      </c>
      <c r="H77" s="222" t="s">
        <v>480</v>
      </c>
      <c r="I77" s="222" t="s">
        <v>480</v>
      </c>
      <c r="J77" s="222" t="s">
        <v>480</v>
      </c>
      <c r="K77" s="222" t="s">
        <v>480</v>
      </c>
      <c r="L77" s="222" t="s">
        <v>480</v>
      </c>
      <c r="M77" s="222" t="s">
        <v>480</v>
      </c>
      <c r="N77" s="225">
        <v>16261168</v>
      </c>
      <c r="O77" s="170">
        <f t="shared" si="0"/>
        <v>0</v>
      </c>
      <c r="P77" s="202">
        <f t="shared" si="3"/>
        <v>5061168</v>
      </c>
      <c r="Q77" s="201">
        <f t="shared" si="2"/>
        <v>11200000</v>
      </c>
      <c r="R77" s="201" t="s">
        <v>658</v>
      </c>
    </row>
    <row r="78" spans="1:18" x14ac:dyDescent="0.25">
      <c r="A78" s="222" t="s">
        <v>708</v>
      </c>
      <c r="B78" s="225">
        <v>4682448</v>
      </c>
      <c r="C78" s="225">
        <v>2081088</v>
      </c>
      <c r="D78" s="225">
        <v>1040544</v>
      </c>
      <c r="E78" s="222" t="s">
        <v>480</v>
      </c>
      <c r="F78" s="222" t="s">
        <v>480</v>
      </c>
      <c r="G78" s="225">
        <v>2081088</v>
      </c>
      <c r="H78" s="225">
        <v>3121632</v>
      </c>
      <c r="I78" s="222" t="s">
        <v>480</v>
      </c>
      <c r="J78" s="222" t="s">
        <v>480</v>
      </c>
      <c r="K78" s="222" t="s">
        <v>480</v>
      </c>
      <c r="L78" s="222" t="s">
        <v>480</v>
      </c>
      <c r="M78" s="222" t="s">
        <v>480</v>
      </c>
      <c r="N78" s="225">
        <v>13006800</v>
      </c>
      <c r="O78" s="170">
        <f t="shared" si="0"/>
        <v>0</v>
      </c>
      <c r="P78" s="202">
        <f t="shared" si="3"/>
        <v>9885168</v>
      </c>
      <c r="Q78" s="201">
        <f t="shared" si="2"/>
        <v>3121632</v>
      </c>
      <c r="R78" s="201" t="s">
        <v>658</v>
      </c>
    </row>
    <row r="79" spans="1:18" x14ac:dyDescent="0.25">
      <c r="A79" s="222" t="s">
        <v>709</v>
      </c>
      <c r="B79" s="222" t="s">
        <v>480</v>
      </c>
      <c r="C79" s="222" t="s">
        <v>480</v>
      </c>
      <c r="D79" s="222" t="s">
        <v>480</v>
      </c>
      <c r="E79" s="225">
        <v>116146518</v>
      </c>
      <c r="F79" s="222" t="s">
        <v>480</v>
      </c>
      <c r="G79" s="222" t="s">
        <v>480</v>
      </c>
      <c r="H79" s="222" t="s">
        <v>480</v>
      </c>
      <c r="I79" s="222" t="s">
        <v>480</v>
      </c>
      <c r="J79" s="222" t="s">
        <v>480</v>
      </c>
      <c r="K79" s="222" t="s">
        <v>480</v>
      </c>
      <c r="L79" s="222" t="s">
        <v>480</v>
      </c>
      <c r="M79" s="222" t="s">
        <v>480</v>
      </c>
      <c r="N79" s="225">
        <v>116146518</v>
      </c>
      <c r="O79" s="170">
        <f t="shared" si="0"/>
        <v>0</v>
      </c>
      <c r="P79" s="202">
        <f t="shared" si="3"/>
        <v>116146518</v>
      </c>
      <c r="Q79" s="201">
        <f t="shared" si="2"/>
        <v>0</v>
      </c>
      <c r="R79" s="201" t="s">
        <v>680</v>
      </c>
    </row>
    <row r="80" spans="1:18" x14ac:dyDescent="0.25">
      <c r="A80" s="222" t="s">
        <v>857</v>
      </c>
      <c r="B80" s="222" t="s">
        <v>480</v>
      </c>
      <c r="C80" s="222" t="s">
        <v>480</v>
      </c>
      <c r="D80" s="222" t="s">
        <v>480</v>
      </c>
      <c r="E80" s="225">
        <v>198000000</v>
      </c>
      <c r="F80" s="222" t="s">
        <v>480</v>
      </c>
      <c r="G80" s="222" t="s">
        <v>480</v>
      </c>
      <c r="H80" s="222" t="s">
        <v>480</v>
      </c>
      <c r="I80" s="222" t="s">
        <v>480</v>
      </c>
      <c r="J80" s="222" t="s">
        <v>480</v>
      </c>
      <c r="K80" s="222" t="s">
        <v>480</v>
      </c>
      <c r="L80" s="222" t="s">
        <v>480</v>
      </c>
      <c r="M80" s="222" t="s">
        <v>480</v>
      </c>
      <c r="N80" s="225">
        <v>198000000</v>
      </c>
      <c r="O80" s="170">
        <f t="shared" si="0"/>
        <v>0</v>
      </c>
      <c r="P80" s="202">
        <f t="shared" si="3"/>
        <v>198000000</v>
      </c>
      <c r="Q80" s="204">
        <f t="shared" si="2"/>
        <v>0</v>
      </c>
      <c r="R80" s="201" t="s">
        <v>680</v>
      </c>
    </row>
    <row r="81" spans="1:18" x14ac:dyDescent="0.25">
      <c r="A81" s="222" t="s">
        <v>710</v>
      </c>
      <c r="B81" s="225">
        <v>110816211</v>
      </c>
      <c r="C81" s="225">
        <v>52232418</v>
      </c>
      <c r="D81" s="225">
        <v>26116211</v>
      </c>
      <c r="E81" s="222" t="s">
        <v>480</v>
      </c>
      <c r="F81" s="222" t="s">
        <v>480</v>
      </c>
      <c r="G81" s="225">
        <v>52232418</v>
      </c>
      <c r="H81" s="225">
        <v>78348630</v>
      </c>
      <c r="I81" s="222" t="s">
        <v>480</v>
      </c>
      <c r="J81" s="222" t="s">
        <v>480</v>
      </c>
      <c r="K81" s="222" t="s">
        <v>480</v>
      </c>
      <c r="L81" s="222" t="s">
        <v>480</v>
      </c>
      <c r="M81" s="222" t="s">
        <v>480</v>
      </c>
      <c r="N81" s="225">
        <v>319745888</v>
      </c>
      <c r="O81" s="170">
        <f t="shared" ref="O81:O97" si="4">SUM(B81:M81)-N81</f>
        <v>0</v>
      </c>
      <c r="P81" s="202">
        <f t="shared" si="3"/>
        <v>241397259</v>
      </c>
      <c r="Q81" s="204">
        <f t="shared" si="2"/>
        <v>78348629</v>
      </c>
      <c r="R81" s="201" t="s">
        <v>711</v>
      </c>
    </row>
    <row r="82" spans="1:18" x14ac:dyDescent="0.25">
      <c r="A82" s="222" t="s">
        <v>858</v>
      </c>
      <c r="B82" s="225">
        <v>1000000</v>
      </c>
      <c r="C82" s="225">
        <v>500000</v>
      </c>
      <c r="D82" s="225">
        <v>250000</v>
      </c>
      <c r="E82" s="222" t="s">
        <v>480</v>
      </c>
      <c r="F82" s="222" t="s">
        <v>480</v>
      </c>
      <c r="G82" s="225">
        <v>500000</v>
      </c>
      <c r="H82" s="225">
        <v>750000</v>
      </c>
      <c r="I82" s="222" t="s">
        <v>480</v>
      </c>
      <c r="J82" s="222" t="s">
        <v>480</v>
      </c>
      <c r="K82" s="222" t="s">
        <v>480</v>
      </c>
      <c r="L82" s="222" t="s">
        <v>480</v>
      </c>
      <c r="M82" s="222" t="s">
        <v>480</v>
      </c>
      <c r="N82" s="225">
        <v>3000000</v>
      </c>
      <c r="O82" s="170">
        <f t="shared" si="4"/>
        <v>0</v>
      </c>
      <c r="P82" s="202">
        <f t="shared" ref="P82:P85" si="5">SUM(B82)+SUM(E82:M82)</f>
        <v>2250000</v>
      </c>
      <c r="Q82" s="204">
        <f t="shared" si="2"/>
        <v>750000</v>
      </c>
      <c r="R82" s="201" t="s">
        <v>658</v>
      </c>
    </row>
    <row r="83" spans="1:18" x14ac:dyDescent="0.25">
      <c r="A83" s="222" t="s">
        <v>712</v>
      </c>
      <c r="B83" s="225">
        <v>3331489</v>
      </c>
      <c r="C83" s="225">
        <v>1636403</v>
      </c>
      <c r="D83" s="225">
        <v>818201</v>
      </c>
      <c r="E83" s="225">
        <v>0</v>
      </c>
      <c r="F83" s="222" t="s">
        <v>480</v>
      </c>
      <c r="G83" s="225">
        <v>1636403</v>
      </c>
      <c r="H83" s="225">
        <v>2454604</v>
      </c>
      <c r="I83" s="222" t="s">
        <v>480</v>
      </c>
      <c r="J83" s="222" t="s">
        <v>480</v>
      </c>
      <c r="K83" s="222" t="s">
        <v>480</v>
      </c>
      <c r="L83" s="222" t="s">
        <v>480</v>
      </c>
      <c r="M83" s="222" t="s">
        <v>480</v>
      </c>
      <c r="N83" s="225">
        <v>9877100</v>
      </c>
      <c r="O83" s="170">
        <f t="shared" si="4"/>
        <v>0</v>
      </c>
      <c r="P83" s="202">
        <f t="shared" si="5"/>
        <v>7422496</v>
      </c>
      <c r="Q83" s="201">
        <f t="shared" si="2"/>
        <v>2454604</v>
      </c>
      <c r="R83" s="201" t="s">
        <v>658</v>
      </c>
    </row>
    <row r="84" spans="1:18" x14ac:dyDescent="0.25">
      <c r="A84" s="222" t="s">
        <v>859</v>
      </c>
      <c r="B84" s="225">
        <v>-9</v>
      </c>
      <c r="C84" s="225">
        <v>-4</v>
      </c>
      <c r="D84" s="225">
        <v>-2</v>
      </c>
      <c r="E84" s="222" t="s">
        <v>480</v>
      </c>
      <c r="F84" s="222" t="s">
        <v>480</v>
      </c>
      <c r="G84" s="225">
        <v>-4</v>
      </c>
      <c r="H84" s="225">
        <v>-7</v>
      </c>
      <c r="I84" s="222" t="s">
        <v>480</v>
      </c>
      <c r="J84" s="222" t="s">
        <v>480</v>
      </c>
      <c r="K84" s="222" t="s">
        <v>480</v>
      </c>
      <c r="L84" s="222" t="s">
        <v>480</v>
      </c>
      <c r="M84" s="222" t="s">
        <v>480</v>
      </c>
      <c r="N84" s="225">
        <v>-26</v>
      </c>
      <c r="O84" s="170">
        <f t="shared" si="4"/>
        <v>0</v>
      </c>
      <c r="P84" s="202">
        <f t="shared" si="5"/>
        <v>-20</v>
      </c>
      <c r="Q84" s="204">
        <f t="shared" si="2"/>
        <v>-6</v>
      </c>
      <c r="R84" s="201" t="s">
        <v>658</v>
      </c>
    </row>
    <row r="85" spans="1:18" x14ac:dyDescent="0.25">
      <c r="A85" s="222" t="s">
        <v>713</v>
      </c>
      <c r="B85" s="222" t="s">
        <v>480</v>
      </c>
      <c r="C85" s="225">
        <v>686529045</v>
      </c>
      <c r="D85" s="225">
        <v>296494974</v>
      </c>
      <c r="E85" s="222" t="s">
        <v>480</v>
      </c>
      <c r="F85" s="222" t="s">
        <v>480</v>
      </c>
      <c r="G85" s="225">
        <v>384207249</v>
      </c>
      <c r="H85" s="225">
        <v>351235622.76999998</v>
      </c>
      <c r="I85" s="222" t="s">
        <v>480</v>
      </c>
      <c r="J85" s="222" t="s">
        <v>480</v>
      </c>
      <c r="K85" s="222" t="s">
        <v>480</v>
      </c>
      <c r="L85" s="222" t="s">
        <v>480</v>
      </c>
      <c r="M85" s="222" t="s">
        <v>480</v>
      </c>
      <c r="N85" s="225">
        <v>1718466890.7699997</v>
      </c>
      <c r="O85" s="170">
        <f t="shared" si="4"/>
        <v>0</v>
      </c>
      <c r="P85" s="202">
        <f t="shared" si="5"/>
        <v>735442871.76999998</v>
      </c>
      <c r="Q85" s="204">
        <f t="shared" si="2"/>
        <v>983024019</v>
      </c>
      <c r="R85" s="201" t="s">
        <v>680</v>
      </c>
    </row>
    <row r="86" spans="1:18" x14ac:dyDescent="0.25">
      <c r="A86" s="222" t="s">
        <v>714</v>
      </c>
      <c r="B86" s="225">
        <v>32439000</v>
      </c>
      <c r="C86" s="222" t="s">
        <v>480</v>
      </c>
      <c r="D86" s="222" t="s">
        <v>480</v>
      </c>
      <c r="E86" s="225">
        <v>5845680</v>
      </c>
      <c r="F86" s="225">
        <v>1948560</v>
      </c>
      <c r="G86" s="222" t="s">
        <v>480</v>
      </c>
      <c r="H86" s="222" t="s">
        <v>480</v>
      </c>
      <c r="I86" s="222" t="s">
        <v>480</v>
      </c>
      <c r="J86" s="222" t="s">
        <v>480</v>
      </c>
      <c r="K86" s="222" t="s">
        <v>480</v>
      </c>
      <c r="L86" s="222" t="s">
        <v>480</v>
      </c>
      <c r="M86" s="222" t="s">
        <v>480</v>
      </c>
      <c r="N86" s="225">
        <v>40233240</v>
      </c>
      <c r="O86" s="170">
        <f t="shared" si="4"/>
        <v>0</v>
      </c>
      <c r="P86" s="202">
        <f t="shared" ref="P86:P93" si="6">SUM(B86)+SUM(E86:M86)</f>
        <v>40233240</v>
      </c>
      <c r="Q86" s="201">
        <f t="shared" si="2"/>
        <v>0</v>
      </c>
      <c r="R86" s="201" t="s">
        <v>658</v>
      </c>
    </row>
    <row r="87" spans="1:18" x14ac:dyDescent="0.25">
      <c r="A87" s="222" t="s">
        <v>715</v>
      </c>
      <c r="B87" s="222" t="s">
        <v>480</v>
      </c>
      <c r="C87" s="222" t="s">
        <v>480</v>
      </c>
      <c r="D87" s="222" t="s">
        <v>480</v>
      </c>
      <c r="E87" s="222" t="s">
        <v>480</v>
      </c>
      <c r="F87" s="222" t="s">
        <v>480</v>
      </c>
      <c r="G87" s="222" t="s">
        <v>480</v>
      </c>
      <c r="H87" s="222" t="s">
        <v>480</v>
      </c>
      <c r="I87" s="225">
        <v>8524998</v>
      </c>
      <c r="J87" s="222" t="s">
        <v>480</v>
      </c>
      <c r="K87" s="222" t="s">
        <v>480</v>
      </c>
      <c r="L87" s="222" t="s">
        <v>480</v>
      </c>
      <c r="M87" s="222" t="s">
        <v>480</v>
      </c>
      <c r="N87" s="225">
        <v>8524998</v>
      </c>
      <c r="O87" s="170">
        <f t="shared" si="4"/>
        <v>0</v>
      </c>
      <c r="P87" s="202">
        <f t="shared" si="6"/>
        <v>8524998</v>
      </c>
      <c r="Q87" s="201">
        <f t="shared" si="2"/>
        <v>0</v>
      </c>
      <c r="R87" s="201" t="s">
        <v>658</v>
      </c>
    </row>
    <row r="88" spans="1:18" x14ac:dyDescent="0.25">
      <c r="A88" s="222" t="s">
        <v>716</v>
      </c>
      <c r="B88" s="222" t="s">
        <v>480</v>
      </c>
      <c r="C88" s="222" t="s">
        <v>480</v>
      </c>
      <c r="D88" s="222" t="s">
        <v>480</v>
      </c>
      <c r="E88" s="222" t="s">
        <v>480</v>
      </c>
      <c r="F88" s="222" t="s">
        <v>480</v>
      </c>
      <c r="G88" s="222" t="s">
        <v>480</v>
      </c>
      <c r="H88" s="225">
        <v>1171178806.0699999</v>
      </c>
      <c r="I88" s="222" t="s">
        <v>480</v>
      </c>
      <c r="J88" s="222" t="s">
        <v>480</v>
      </c>
      <c r="K88" s="222" t="s">
        <v>480</v>
      </c>
      <c r="L88" s="222" t="s">
        <v>480</v>
      </c>
      <c r="M88" s="222" t="s">
        <v>480</v>
      </c>
      <c r="N88" s="225">
        <v>1171178806.0699999</v>
      </c>
      <c r="O88" s="170">
        <f t="shared" si="4"/>
        <v>0</v>
      </c>
      <c r="P88" s="202">
        <f t="shared" si="6"/>
        <v>1171178806.0699999</v>
      </c>
      <c r="Q88" s="201">
        <f t="shared" si="2"/>
        <v>0</v>
      </c>
      <c r="R88" s="201" t="s">
        <v>717</v>
      </c>
    </row>
    <row r="89" spans="1:18" x14ac:dyDescent="0.25">
      <c r="A89" s="222" t="s">
        <v>718</v>
      </c>
      <c r="B89" s="222" t="s">
        <v>480</v>
      </c>
      <c r="C89" s="222" t="s">
        <v>480</v>
      </c>
      <c r="D89" s="222" t="s">
        <v>480</v>
      </c>
      <c r="E89" s="222" t="s">
        <v>480</v>
      </c>
      <c r="F89" s="222" t="s">
        <v>480</v>
      </c>
      <c r="G89" s="222" t="s">
        <v>480</v>
      </c>
      <c r="H89" s="225">
        <v>299418823</v>
      </c>
      <c r="I89" s="222" t="s">
        <v>480</v>
      </c>
      <c r="J89" s="222" t="s">
        <v>480</v>
      </c>
      <c r="K89" s="222" t="s">
        <v>480</v>
      </c>
      <c r="L89" s="222" t="s">
        <v>480</v>
      </c>
      <c r="M89" s="222" t="s">
        <v>480</v>
      </c>
      <c r="N89" s="225">
        <v>299418823</v>
      </c>
      <c r="O89" s="170">
        <f t="shared" si="4"/>
        <v>0</v>
      </c>
      <c r="P89" s="202">
        <f t="shared" si="6"/>
        <v>299418823</v>
      </c>
      <c r="Q89" s="204">
        <f t="shared" si="2"/>
        <v>0</v>
      </c>
      <c r="R89" s="201" t="s">
        <v>680</v>
      </c>
    </row>
    <row r="90" spans="1:18" x14ac:dyDescent="0.25">
      <c r="A90" s="222" t="s">
        <v>719</v>
      </c>
      <c r="B90" s="225">
        <v>13842375</v>
      </c>
      <c r="C90" s="225">
        <v>6521889</v>
      </c>
      <c r="D90" s="225">
        <v>3260937</v>
      </c>
      <c r="E90" s="222" t="s">
        <v>480</v>
      </c>
      <c r="F90" s="222" t="s">
        <v>480</v>
      </c>
      <c r="G90" s="225">
        <v>6521889</v>
      </c>
      <c r="H90" s="225">
        <v>9782832</v>
      </c>
      <c r="I90" s="222" t="s">
        <v>480</v>
      </c>
      <c r="J90" s="222" t="s">
        <v>480</v>
      </c>
      <c r="K90" s="222" t="s">
        <v>480</v>
      </c>
      <c r="L90" s="222" t="s">
        <v>480</v>
      </c>
      <c r="M90" s="222" t="s">
        <v>480</v>
      </c>
      <c r="N90" s="225">
        <v>39929922</v>
      </c>
      <c r="O90" s="170">
        <f t="shared" si="4"/>
        <v>0</v>
      </c>
      <c r="P90" s="202">
        <f t="shared" si="6"/>
        <v>30147096</v>
      </c>
      <c r="Q90" s="204">
        <f t="shared" si="2"/>
        <v>9782826</v>
      </c>
      <c r="R90" s="201" t="s">
        <v>720</v>
      </c>
    </row>
    <row r="91" spans="1:18" x14ac:dyDescent="0.25">
      <c r="A91" s="222" t="s">
        <v>721</v>
      </c>
      <c r="B91" s="225">
        <v>1080000</v>
      </c>
      <c r="C91" s="225">
        <v>480000</v>
      </c>
      <c r="D91" s="225">
        <v>240000</v>
      </c>
      <c r="E91" s="222" t="s">
        <v>480</v>
      </c>
      <c r="F91" s="222" t="s">
        <v>480</v>
      </c>
      <c r="G91" s="225">
        <v>480000</v>
      </c>
      <c r="H91" s="225">
        <v>720000</v>
      </c>
      <c r="I91" s="222" t="s">
        <v>480</v>
      </c>
      <c r="J91" s="222" t="s">
        <v>480</v>
      </c>
      <c r="K91" s="222" t="s">
        <v>480</v>
      </c>
      <c r="L91" s="222" t="s">
        <v>480</v>
      </c>
      <c r="M91" s="222" t="s">
        <v>480</v>
      </c>
      <c r="N91" s="225">
        <v>3000000</v>
      </c>
      <c r="O91" s="170">
        <f t="shared" si="4"/>
        <v>0</v>
      </c>
      <c r="P91" s="202">
        <f t="shared" si="6"/>
        <v>2280000</v>
      </c>
      <c r="Q91" s="201">
        <f t="shared" si="2"/>
        <v>720000</v>
      </c>
      <c r="R91" s="201" t="s">
        <v>658</v>
      </c>
    </row>
    <row r="92" spans="1:18" x14ac:dyDescent="0.25">
      <c r="A92" s="222" t="s">
        <v>722</v>
      </c>
      <c r="B92" s="225">
        <v>987101</v>
      </c>
      <c r="C92" s="225">
        <v>493551</v>
      </c>
      <c r="D92" s="225">
        <v>246775</v>
      </c>
      <c r="E92" s="222" t="s">
        <v>480</v>
      </c>
      <c r="F92" s="222" t="s">
        <v>480</v>
      </c>
      <c r="G92" s="225">
        <v>1293551</v>
      </c>
      <c r="H92" s="225">
        <v>740326</v>
      </c>
      <c r="I92" s="222" t="s">
        <v>480</v>
      </c>
      <c r="J92" s="222" t="s">
        <v>480</v>
      </c>
      <c r="K92" s="222" t="s">
        <v>480</v>
      </c>
      <c r="L92" s="222" t="s">
        <v>480</v>
      </c>
      <c r="M92" s="222" t="s">
        <v>480</v>
      </c>
      <c r="N92" s="225">
        <v>3761304</v>
      </c>
      <c r="O92" s="170">
        <f t="shared" si="4"/>
        <v>0</v>
      </c>
      <c r="P92" s="202">
        <f t="shared" si="6"/>
        <v>3020978</v>
      </c>
      <c r="Q92" s="201">
        <f t="shared" ref="Q92:Q93" si="7">SUM(C92:D92)</f>
        <v>740326</v>
      </c>
      <c r="R92" s="201" t="s">
        <v>658</v>
      </c>
    </row>
    <row r="93" spans="1:18" x14ac:dyDescent="0.25">
      <c r="A93" s="222" t="s">
        <v>723</v>
      </c>
      <c r="B93" s="222" t="s">
        <v>480</v>
      </c>
      <c r="C93" s="222" t="s">
        <v>480</v>
      </c>
      <c r="D93" s="222" t="s">
        <v>480</v>
      </c>
      <c r="E93" s="222" t="s">
        <v>480</v>
      </c>
      <c r="F93" s="225">
        <v>427729920</v>
      </c>
      <c r="G93" s="222" t="s">
        <v>480</v>
      </c>
      <c r="H93" s="222" t="s">
        <v>480</v>
      </c>
      <c r="I93" s="225">
        <v>374996544</v>
      </c>
      <c r="J93" s="222" t="s">
        <v>480</v>
      </c>
      <c r="K93" s="222" t="s">
        <v>480</v>
      </c>
      <c r="L93" s="222" t="s">
        <v>480</v>
      </c>
      <c r="M93" s="222" t="s">
        <v>480</v>
      </c>
      <c r="N93" s="225">
        <v>802726464</v>
      </c>
      <c r="O93" s="170">
        <f t="shared" si="4"/>
        <v>0</v>
      </c>
      <c r="P93" s="202">
        <f t="shared" si="6"/>
        <v>802726464</v>
      </c>
      <c r="Q93" s="201">
        <f t="shared" si="7"/>
        <v>0</v>
      </c>
      <c r="R93" s="201" t="s">
        <v>680</v>
      </c>
    </row>
    <row r="94" spans="1:18" x14ac:dyDescent="0.25">
      <c r="A94" s="222" t="s">
        <v>724</v>
      </c>
      <c r="B94" s="225">
        <v>135261041</v>
      </c>
      <c r="C94" s="225">
        <v>61577053</v>
      </c>
      <c r="D94" s="225">
        <v>30788526</v>
      </c>
      <c r="E94" s="225">
        <v>-319992198</v>
      </c>
      <c r="F94" s="222" t="s">
        <v>480</v>
      </c>
      <c r="G94" s="222" t="s">
        <v>480</v>
      </c>
      <c r="H94" s="225">
        <v>92365578</v>
      </c>
      <c r="I94" s="222" t="s">
        <v>480</v>
      </c>
      <c r="J94" s="222" t="s">
        <v>480</v>
      </c>
      <c r="K94" s="222" t="s">
        <v>480</v>
      </c>
      <c r="L94" s="222" t="s">
        <v>480</v>
      </c>
      <c r="M94" s="222" t="s">
        <v>480</v>
      </c>
      <c r="N94" s="225">
        <v>0</v>
      </c>
      <c r="O94" s="170">
        <f t="shared" si="4"/>
        <v>0</v>
      </c>
      <c r="Q94" s="201"/>
    </row>
    <row r="95" spans="1:18" x14ac:dyDescent="0.25">
      <c r="A95" s="222" t="s">
        <v>725</v>
      </c>
      <c r="B95" s="225">
        <v>179588492</v>
      </c>
      <c r="C95" s="225">
        <v>84655830</v>
      </c>
      <c r="D95" s="225">
        <v>42327915</v>
      </c>
      <c r="E95" s="222" t="s">
        <v>480</v>
      </c>
      <c r="F95" s="225">
        <v>-433555980</v>
      </c>
      <c r="G95" s="222" t="s">
        <v>480</v>
      </c>
      <c r="H95" s="225">
        <v>126983743</v>
      </c>
      <c r="I95" s="222" t="s">
        <v>480</v>
      </c>
      <c r="J95" s="222" t="s">
        <v>480</v>
      </c>
      <c r="K95" s="222" t="s">
        <v>480</v>
      </c>
      <c r="L95" s="222" t="s">
        <v>480</v>
      </c>
      <c r="M95" s="222" t="s">
        <v>480</v>
      </c>
      <c r="N95" s="225">
        <v>0</v>
      </c>
      <c r="O95" s="170">
        <f t="shared" si="4"/>
        <v>0</v>
      </c>
      <c r="Q95" s="201"/>
    </row>
    <row r="96" spans="1:18" x14ac:dyDescent="0.25">
      <c r="A96" s="222" t="s">
        <v>726</v>
      </c>
      <c r="B96" s="225">
        <v>164623248</v>
      </c>
      <c r="C96" s="225">
        <v>77635127</v>
      </c>
      <c r="D96" s="225">
        <v>38817564</v>
      </c>
      <c r="E96" s="222" t="s">
        <v>480</v>
      </c>
      <c r="F96" s="222" t="s">
        <v>480</v>
      </c>
      <c r="G96" s="222" t="s">
        <v>480</v>
      </c>
      <c r="H96" s="225">
        <v>116452691</v>
      </c>
      <c r="I96" s="225">
        <v>-397528630</v>
      </c>
      <c r="J96" s="222" t="s">
        <v>480</v>
      </c>
      <c r="K96" s="222" t="s">
        <v>480</v>
      </c>
      <c r="L96" s="222" t="s">
        <v>480</v>
      </c>
      <c r="M96" s="222" t="s">
        <v>480</v>
      </c>
      <c r="N96" s="225">
        <v>0</v>
      </c>
      <c r="O96" s="170">
        <f t="shared" si="4"/>
        <v>0</v>
      </c>
      <c r="Q96" s="201"/>
    </row>
    <row r="97" spans="1:18" x14ac:dyDescent="0.25">
      <c r="A97" s="222" t="s">
        <v>727</v>
      </c>
      <c r="B97" s="225">
        <v>1514033734</v>
      </c>
      <c r="C97" s="225">
        <v>714398913</v>
      </c>
      <c r="D97" s="225">
        <v>357199458</v>
      </c>
      <c r="E97" s="222" t="s">
        <v>480</v>
      </c>
      <c r="F97" s="222" t="s">
        <v>480</v>
      </c>
      <c r="G97" s="225">
        <v>-3657230475</v>
      </c>
      <c r="H97" s="225">
        <v>1071598370</v>
      </c>
      <c r="I97" s="222" t="s">
        <v>480</v>
      </c>
      <c r="J97" s="222" t="s">
        <v>480</v>
      </c>
      <c r="K97" s="222" t="s">
        <v>480</v>
      </c>
      <c r="L97" s="222" t="s">
        <v>480</v>
      </c>
      <c r="M97" s="222" t="s">
        <v>480</v>
      </c>
      <c r="N97" s="225">
        <v>0</v>
      </c>
      <c r="O97" s="170">
        <f t="shared" si="4"/>
        <v>0</v>
      </c>
      <c r="Q97" s="201"/>
    </row>
    <row r="98" spans="1:18" x14ac:dyDescent="0.25">
      <c r="A98" s="222" t="s">
        <v>728</v>
      </c>
      <c r="B98" s="225">
        <v>1975565437.29</v>
      </c>
      <c r="C98" s="225">
        <v>2035431056</v>
      </c>
      <c r="D98" s="225">
        <v>1975565438</v>
      </c>
      <c r="E98" s="222" t="s">
        <v>480</v>
      </c>
      <c r="F98" s="222" t="s">
        <v>480</v>
      </c>
      <c r="G98" s="222" t="s">
        <v>480</v>
      </c>
      <c r="H98" s="225">
        <v>-5986561931.29</v>
      </c>
      <c r="I98" s="222" t="s">
        <v>480</v>
      </c>
      <c r="J98" s="222" t="s">
        <v>480</v>
      </c>
      <c r="K98" s="222" t="s">
        <v>480</v>
      </c>
      <c r="L98" s="222" t="s">
        <v>480</v>
      </c>
      <c r="M98" s="222" t="s">
        <v>480</v>
      </c>
      <c r="N98" s="225">
        <v>0</v>
      </c>
      <c r="P98" s="202">
        <f>SUM(P28:P97)</f>
        <v>14968197154.459999</v>
      </c>
      <c r="Q98" s="202">
        <f>SUM(Q28:Q97)</f>
        <v>10996742538.41</v>
      </c>
    </row>
    <row r="99" spans="1:18" x14ac:dyDescent="0.25">
      <c r="A99" s="222" t="s">
        <v>729</v>
      </c>
      <c r="B99" s="222" t="s">
        <v>480</v>
      </c>
      <c r="C99" s="222" t="s">
        <v>480</v>
      </c>
      <c r="D99" s="222" t="s">
        <v>480</v>
      </c>
      <c r="E99" s="222" t="s">
        <v>480</v>
      </c>
      <c r="F99" s="222" t="s">
        <v>480</v>
      </c>
      <c r="G99" s="222" t="s">
        <v>480</v>
      </c>
      <c r="H99" s="222" t="s">
        <v>480</v>
      </c>
      <c r="I99" s="222" t="s">
        <v>480</v>
      </c>
      <c r="J99" s="225">
        <v>197367454</v>
      </c>
      <c r="K99" s="222" t="s">
        <v>480</v>
      </c>
      <c r="L99" s="222" t="s">
        <v>480</v>
      </c>
      <c r="M99" s="222" t="s">
        <v>480</v>
      </c>
      <c r="N99" s="225">
        <v>197367454</v>
      </c>
      <c r="P99" s="202"/>
      <c r="Q99" s="202"/>
    </row>
    <row r="100" spans="1:18" x14ac:dyDescent="0.25">
      <c r="A100" s="222" t="s">
        <v>730</v>
      </c>
      <c r="B100" s="222" t="s">
        <v>480</v>
      </c>
      <c r="C100" s="222" t="s">
        <v>480</v>
      </c>
      <c r="D100" s="222" t="s">
        <v>480</v>
      </c>
      <c r="E100" s="222" t="s">
        <v>480</v>
      </c>
      <c r="F100" s="222" t="s">
        <v>480</v>
      </c>
      <c r="G100" s="222" t="s">
        <v>480</v>
      </c>
      <c r="H100" s="222" t="s">
        <v>480</v>
      </c>
      <c r="I100" s="222" t="s">
        <v>480</v>
      </c>
      <c r="J100" s="225">
        <v>4207539000</v>
      </c>
      <c r="K100" s="222" t="s">
        <v>480</v>
      </c>
      <c r="L100" s="222" t="s">
        <v>480</v>
      </c>
      <c r="M100" s="222" t="s">
        <v>480</v>
      </c>
      <c r="N100" s="225">
        <v>4207539000</v>
      </c>
      <c r="P100" s="202"/>
    </row>
    <row r="101" spans="1:18" x14ac:dyDescent="0.25">
      <c r="A101" s="222" t="s">
        <v>731</v>
      </c>
      <c r="B101" s="225">
        <v>6566304485.29</v>
      </c>
      <c r="C101" s="225">
        <v>-12727565322.59</v>
      </c>
      <c r="D101" s="225">
        <v>-13059538577</v>
      </c>
      <c r="E101" s="225">
        <v>0</v>
      </c>
      <c r="F101" s="225">
        <v>0</v>
      </c>
      <c r="G101" s="225">
        <v>0</v>
      </c>
      <c r="H101" s="225">
        <v>-0.45000022649765015</v>
      </c>
      <c r="I101" s="225">
        <v>0</v>
      </c>
      <c r="J101" s="225">
        <v>4378640762</v>
      </c>
      <c r="K101" s="225">
        <v>-2572848193.6100001</v>
      </c>
      <c r="L101" s="222" t="s">
        <v>480</v>
      </c>
      <c r="M101" s="225">
        <v>-9.9999999999999985E-3</v>
      </c>
      <c r="N101" s="225">
        <v>-17415006846.369999</v>
      </c>
      <c r="P101" s="204">
        <f>P98/10^3+'[1]VAS PL'!F20</f>
        <v>-13119.845540000126</v>
      </c>
      <c r="Q101" s="204" t="s">
        <v>732</v>
      </c>
      <c r="R101"/>
    </row>
    <row r="103" spans="1:18" s="226" customFormat="1" x14ac:dyDescent="0.25">
      <c r="A103" s="225" t="s">
        <v>860</v>
      </c>
      <c r="B103" s="225">
        <f>SUM(B17:B100)-B101</f>
        <v>0</v>
      </c>
      <c r="C103" s="225">
        <f t="shared" ref="C103:N103" si="8">SUM(C17:C100)-C101</f>
        <v>0</v>
      </c>
      <c r="D103" s="225">
        <f t="shared" si="8"/>
        <v>0</v>
      </c>
      <c r="E103" s="225">
        <f t="shared" si="8"/>
        <v>0</v>
      </c>
      <c r="F103" s="225">
        <f t="shared" si="8"/>
        <v>0</v>
      </c>
      <c r="G103" s="225">
        <f t="shared" si="8"/>
        <v>0</v>
      </c>
      <c r="H103" s="225">
        <f t="shared" si="8"/>
        <v>4.1723251342773438E-7</v>
      </c>
      <c r="I103" s="225">
        <f t="shared" si="8"/>
        <v>0</v>
      </c>
      <c r="J103" s="225">
        <f t="shared" si="8"/>
        <v>0</v>
      </c>
      <c r="K103" s="225">
        <f t="shared" si="8"/>
        <v>0</v>
      </c>
      <c r="L103" s="225">
        <f t="shared" si="8"/>
        <v>0</v>
      </c>
      <c r="M103" s="225">
        <f t="shared" si="8"/>
        <v>0</v>
      </c>
      <c r="N103" s="225">
        <f t="shared" si="8"/>
        <v>0</v>
      </c>
    </row>
    <row r="108" spans="1:18" x14ac:dyDescent="0.25">
      <c r="N108" s="212" t="s">
        <v>663</v>
      </c>
      <c r="P108" s="201">
        <f>SUMIF($R$29:$R$97,N108,$P$29:$P$97)</f>
        <v>8383167864</v>
      </c>
      <c r="Q108" s="201">
        <f>SUMIF($R$29:$R$97,N108,$Q$29:$Q$97)</f>
        <v>9394132280.4099998</v>
      </c>
    </row>
    <row r="109" spans="1:18" ht="25.5" x14ac:dyDescent="0.25">
      <c r="N109" s="212" t="s">
        <v>680</v>
      </c>
      <c r="P109" s="201">
        <f t="shared" ref="P109:P115" si="9">SUMIF($R$29:$R$97,N109,$P$29:$P$97)</f>
        <v>2269420342.77</v>
      </c>
      <c r="Q109" s="201">
        <f>SUMIF($R$29:$R$97,N109,$Q$29:$Q$97)</f>
        <v>1015706575</v>
      </c>
    </row>
    <row r="110" spans="1:18" x14ac:dyDescent="0.25">
      <c r="N110" s="203" t="s">
        <v>699</v>
      </c>
      <c r="P110" s="201">
        <f t="shared" si="9"/>
        <v>1240275128</v>
      </c>
      <c r="Q110" s="201">
        <f t="shared" ref="Q110:Q115" si="10">SUMIF($R$29:$R$97,N110,$Q$29:$Q$97)</f>
        <v>0</v>
      </c>
    </row>
    <row r="111" spans="1:18" ht="25.5" x14ac:dyDescent="0.25">
      <c r="N111" s="212" t="s">
        <v>717</v>
      </c>
      <c r="P111" s="201">
        <f t="shared" si="9"/>
        <v>1171178806.0699999</v>
      </c>
      <c r="Q111" s="201">
        <f t="shared" si="10"/>
        <v>0</v>
      </c>
    </row>
    <row r="112" spans="1:18" x14ac:dyDescent="0.25">
      <c r="N112" s="212" t="s">
        <v>684</v>
      </c>
      <c r="P112" s="201">
        <f t="shared" si="9"/>
        <v>634748433</v>
      </c>
      <c r="Q112" s="201">
        <f t="shared" si="10"/>
        <v>205977969</v>
      </c>
    </row>
    <row r="113" spans="14:17" x14ac:dyDescent="0.25">
      <c r="N113" s="212" t="s">
        <v>711</v>
      </c>
      <c r="P113" s="201">
        <f t="shared" si="9"/>
        <v>241397259</v>
      </c>
      <c r="Q113" s="201">
        <f t="shared" si="10"/>
        <v>78348629</v>
      </c>
    </row>
    <row r="114" spans="14:17" x14ac:dyDescent="0.25">
      <c r="N114" s="212" t="s">
        <v>720</v>
      </c>
      <c r="P114" s="201">
        <f t="shared" si="9"/>
        <v>30147096</v>
      </c>
      <c r="Q114" s="201">
        <f t="shared" si="10"/>
        <v>9782826</v>
      </c>
    </row>
    <row r="115" spans="14:17" x14ac:dyDescent="0.25">
      <c r="N115" s="212" t="s">
        <v>658</v>
      </c>
      <c r="P115" s="201">
        <f t="shared" si="9"/>
        <v>997862225.58000004</v>
      </c>
      <c r="Q115" s="201">
        <f t="shared" si="10"/>
        <v>292794259</v>
      </c>
    </row>
    <row r="116" spans="14:17" x14ac:dyDescent="0.25">
      <c r="Q116" s="201"/>
    </row>
    <row r="117" spans="14:17" x14ac:dyDescent="0.25">
      <c r="Q117" s="201"/>
    </row>
    <row r="118" spans="14:17" x14ac:dyDescent="0.25">
      <c r="Q118" s="201"/>
    </row>
    <row r="119" spans="14:17" x14ac:dyDescent="0.25">
      <c r="Q119" s="201"/>
    </row>
  </sheetData>
  <autoFilter ref="A15:R10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28"/>
  <sheetViews>
    <sheetView topLeftCell="E113" workbookViewId="0">
      <selection activeCell="K128" sqref="K128"/>
    </sheetView>
  </sheetViews>
  <sheetFormatPr defaultRowHeight="15" outlineLevelCol="1" x14ac:dyDescent="0.25"/>
  <cols>
    <col min="1" max="1" width="8.140625" bestFit="1" customWidth="1"/>
    <col min="2" max="2" width="5.42578125" bestFit="1" customWidth="1"/>
    <col min="3" max="3" width="7.28515625" bestFit="1" customWidth="1"/>
    <col min="4" max="4" width="14" bestFit="1" customWidth="1"/>
    <col min="5" max="5" width="6.28515625" bestFit="1" customWidth="1"/>
    <col min="6" max="6" width="6.42578125" bestFit="1" customWidth="1"/>
    <col min="8" max="8" width="8.7109375" bestFit="1" customWidth="1"/>
    <col min="9" max="9" width="8.85546875" bestFit="1" customWidth="1"/>
    <col min="10" max="10" width="7" bestFit="1" customWidth="1"/>
    <col min="11" max="11" width="17.7109375" bestFit="1" customWidth="1"/>
    <col min="12" max="12" width="13.5703125" bestFit="1" customWidth="1"/>
    <col min="15" max="15" width="10" bestFit="1" customWidth="1"/>
    <col min="16" max="16" width="8.42578125" bestFit="1" customWidth="1"/>
    <col min="17" max="17" width="4.5703125" bestFit="1" customWidth="1"/>
    <col min="18" max="18" width="48"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9.42578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0.8554687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33.75" x14ac:dyDescent="0.25">
      <c r="A1" s="174" t="s">
        <v>404</v>
      </c>
      <c r="B1" s="174" t="s">
        <v>405</v>
      </c>
      <c r="C1" s="174" t="s">
        <v>406</v>
      </c>
      <c r="D1" s="174" t="s">
        <v>407</v>
      </c>
      <c r="E1" s="174" t="s">
        <v>408</v>
      </c>
      <c r="F1" s="174" t="s">
        <v>409</v>
      </c>
      <c r="G1" s="174" t="s">
        <v>410</v>
      </c>
      <c r="H1" s="174" t="s">
        <v>411</v>
      </c>
      <c r="I1" s="174" t="s">
        <v>412</v>
      </c>
      <c r="J1" s="174" t="s">
        <v>413</v>
      </c>
      <c r="K1" s="174" t="s">
        <v>414</v>
      </c>
      <c r="L1" s="174" t="s">
        <v>415</v>
      </c>
      <c r="M1" s="174" t="s">
        <v>416</v>
      </c>
      <c r="N1" s="174" t="s">
        <v>417</v>
      </c>
      <c r="O1" s="174" t="s">
        <v>418</v>
      </c>
      <c r="P1" s="174" t="s">
        <v>419</v>
      </c>
      <c r="Q1" s="174" t="s">
        <v>420</v>
      </c>
      <c r="R1" s="174" t="s">
        <v>421</v>
      </c>
      <c r="S1" s="174" t="s">
        <v>422</v>
      </c>
      <c r="T1" s="174" t="s">
        <v>423</v>
      </c>
      <c r="U1" s="174" t="s">
        <v>424</v>
      </c>
      <c r="V1" s="174" t="s">
        <v>425</v>
      </c>
      <c r="W1" s="174" t="s">
        <v>426</v>
      </c>
      <c r="X1" s="174" t="s">
        <v>427</v>
      </c>
      <c r="Y1" s="174" t="s">
        <v>428</v>
      </c>
      <c r="Z1" s="174" t="s">
        <v>429</v>
      </c>
      <c r="AA1" s="174" t="s">
        <v>430</v>
      </c>
      <c r="AB1" s="174" t="s">
        <v>431</v>
      </c>
      <c r="AC1" s="174" t="s">
        <v>432</v>
      </c>
      <c r="AD1" s="174" t="s">
        <v>433</v>
      </c>
      <c r="AE1" s="174" t="s">
        <v>434</v>
      </c>
      <c r="AF1" s="174" t="s">
        <v>435</v>
      </c>
      <c r="AG1" s="174" t="s">
        <v>436</v>
      </c>
      <c r="AH1" s="174" t="s">
        <v>437</v>
      </c>
      <c r="AI1" s="174" t="s">
        <v>438</v>
      </c>
      <c r="AJ1" s="174" t="s">
        <v>439</v>
      </c>
      <c r="AK1" s="174" t="s">
        <v>440</v>
      </c>
      <c r="AL1" s="174" t="s">
        <v>441</v>
      </c>
      <c r="AM1" s="174" t="s">
        <v>442</v>
      </c>
      <c r="AN1" s="175" t="s">
        <v>443</v>
      </c>
      <c r="AO1" s="174" t="s">
        <v>444</v>
      </c>
      <c r="AP1" s="174" t="s">
        <v>445</v>
      </c>
      <c r="AQ1" s="174" t="s">
        <v>446</v>
      </c>
      <c r="AR1" s="174" t="s">
        <v>447</v>
      </c>
      <c r="AS1" s="174" t="s">
        <v>448</v>
      </c>
      <c r="AT1" s="174" t="s">
        <v>449</v>
      </c>
      <c r="AU1" s="174" t="s">
        <v>450</v>
      </c>
      <c r="AV1" s="174" t="s">
        <v>451</v>
      </c>
      <c r="AW1" s="174" t="s">
        <v>452</v>
      </c>
      <c r="AX1" s="174" t="s">
        <v>453</v>
      </c>
      <c r="AY1" s="174" t="s">
        <v>454</v>
      </c>
      <c r="AZ1" s="174" t="s">
        <v>455</v>
      </c>
      <c r="BA1" s="174" t="s">
        <v>456</v>
      </c>
      <c r="BB1" s="174" t="s">
        <v>457</v>
      </c>
      <c r="BC1" s="174" t="s">
        <v>458</v>
      </c>
      <c r="BD1" s="174" t="s">
        <v>459</v>
      </c>
      <c r="BE1" s="174" t="s">
        <v>460</v>
      </c>
      <c r="BF1" s="174" t="s">
        <v>461</v>
      </c>
      <c r="BG1" s="174" t="s">
        <v>462</v>
      </c>
      <c r="BH1" s="174" t="s">
        <v>463</v>
      </c>
      <c r="BI1" s="174" t="s">
        <v>464</v>
      </c>
      <c r="BJ1" s="174" t="s">
        <v>465</v>
      </c>
      <c r="BK1" s="174" t="s">
        <v>466</v>
      </c>
      <c r="BL1" s="174" t="s">
        <v>467</v>
      </c>
      <c r="BM1" s="174" t="s">
        <v>468</v>
      </c>
      <c r="BN1" s="174" t="s">
        <v>469</v>
      </c>
      <c r="BO1" s="176" t="s">
        <v>470</v>
      </c>
    </row>
    <row r="2" spans="1:68" x14ac:dyDescent="0.25">
      <c r="A2" s="177">
        <v>2019</v>
      </c>
      <c r="B2" s="178">
        <v>1</v>
      </c>
      <c r="C2" s="179" t="s">
        <v>471</v>
      </c>
      <c r="D2" s="179" t="s">
        <v>472</v>
      </c>
      <c r="E2" s="179" t="s">
        <v>472</v>
      </c>
      <c r="F2" s="179">
        <v>904102</v>
      </c>
      <c r="G2" s="179" t="s">
        <v>474</v>
      </c>
      <c r="H2" s="179" t="s">
        <v>475</v>
      </c>
      <c r="I2" s="180"/>
      <c r="J2" s="179" t="s">
        <v>134</v>
      </c>
      <c r="K2" s="181">
        <v>6050000</v>
      </c>
      <c r="L2" s="181">
        <v>6050000</v>
      </c>
      <c r="M2" s="182">
        <v>356.95</v>
      </c>
      <c r="N2" s="182">
        <v>260.14999999999998</v>
      </c>
      <c r="O2" s="182">
        <v>2037.29</v>
      </c>
      <c r="P2" s="183">
        <v>0</v>
      </c>
      <c r="Q2" s="183">
        <v>0</v>
      </c>
      <c r="R2" s="179" t="s">
        <v>476</v>
      </c>
      <c r="S2" s="179" t="s">
        <v>477</v>
      </c>
      <c r="T2" s="179" t="s">
        <v>478</v>
      </c>
      <c r="U2" s="179" t="s">
        <v>479</v>
      </c>
      <c r="V2" s="178">
        <v>0</v>
      </c>
      <c r="W2" s="177">
        <v>24</v>
      </c>
      <c r="X2" s="179" t="s">
        <v>480</v>
      </c>
      <c r="Y2" s="184">
        <v>43495</v>
      </c>
      <c r="Z2" s="184">
        <v>43495</v>
      </c>
      <c r="AA2" s="185">
        <v>43497.153935185182</v>
      </c>
      <c r="AB2" s="179" t="s">
        <v>481</v>
      </c>
      <c r="AC2" s="179" t="s">
        <v>482</v>
      </c>
      <c r="AD2" s="179" t="s">
        <v>483</v>
      </c>
      <c r="AE2" s="179" t="s">
        <v>484</v>
      </c>
      <c r="AF2" s="180"/>
      <c r="AG2" s="179" t="s">
        <v>485</v>
      </c>
      <c r="AH2" s="180"/>
      <c r="AI2" s="180"/>
      <c r="AJ2" s="180"/>
      <c r="AK2" s="180"/>
      <c r="AL2" s="180"/>
      <c r="AM2" s="180"/>
      <c r="AN2" s="180"/>
      <c r="AO2" s="179" t="s">
        <v>486</v>
      </c>
      <c r="AP2" s="180"/>
      <c r="AQ2" s="180"/>
      <c r="AR2" s="180"/>
      <c r="AS2" s="180"/>
      <c r="AT2" s="180"/>
      <c r="AU2" s="180"/>
      <c r="AV2" s="180"/>
      <c r="AW2" s="180"/>
      <c r="AX2" s="180"/>
      <c r="AY2" s="180"/>
      <c r="AZ2" s="179" t="s">
        <v>487</v>
      </c>
      <c r="BA2" s="179" t="s">
        <v>488</v>
      </c>
      <c r="BB2" s="179" t="s">
        <v>489</v>
      </c>
      <c r="BC2" s="179" t="s">
        <v>490</v>
      </c>
      <c r="BD2" s="179" t="s">
        <v>491</v>
      </c>
      <c r="BE2" s="179" t="s">
        <v>492</v>
      </c>
      <c r="BF2" s="179" t="s">
        <v>488</v>
      </c>
      <c r="BG2" s="179" t="s">
        <v>493</v>
      </c>
      <c r="BH2" s="179" t="s">
        <v>494</v>
      </c>
      <c r="BI2" s="179" t="s">
        <v>495</v>
      </c>
      <c r="BJ2" s="179" t="s">
        <v>496</v>
      </c>
      <c r="BK2" s="179" t="s">
        <v>497</v>
      </c>
      <c r="BL2" s="179" t="s">
        <v>498</v>
      </c>
      <c r="BM2" s="179" t="s">
        <v>499</v>
      </c>
      <c r="BN2" s="179" t="s">
        <v>500</v>
      </c>
      <c r="BO2" s="186"/>
    </row>
    <row r="3" spans="1:68" x14ac:dyDescent="0.25">
      <c r="A3" s="187">
        <v>2019</v>
      </c>
      <c r="B3" s="188">
        <v>1</v>
      </c>
      <c r="C3" s="189" t="s">
        <v>471</v>
      </c>
      <c r="D3" s="189" t="s">
        <v>472</v>
      </c>
      <c r="E3" s="189" t="s">
        <v>472</v>
      </c>
      <c r="F3" s="189" t="s">
        <v>473</v>
      </c>
      <c r="G3" s="189" t="s">
        <v>474</v>
      </c>
      <c r="H3" s="189" t="s">
        <v>475</v>
      </c>
      <c r="I3" s="190"/>
      <c r="J3" s="189" t="s">
        <v>134</v>
      </c>
      <c r="K3" s="191">
        <v>990000</v>
      </c>
      <c r="L3" s="191">
        <v>990000</v>
      </c>
      <c r="M3" s="192">
        <v>58.41</v>
      </c>
      <c r="N3" s="192">
        <v>42.57</v>
      </c>
      <c r="O3" s="192">
        <v>333.38</v>
      </c>
      <c r="P3" s="193">
        <v>0</v>
      </c>
      <c r="Q3" s="193">
        <v>0</v>
      </c>
      <c r="R3" s="189" t="s">
        <v>501</v>
      </c>
      <c r="S3" s="189" t="s">
        <v>477</v>
      </c>
      <c r="T3" s="189" t="s">
        <v>478</v>
      </c>
      <c r="U3" s="189" t="s">
        <v>479</v>
      </c>
      <c r="V3" s="188">
        <v>0</v>
      </c>
      <c r="W3" s="187">
        <v>24</v>
      </c>
      <c r="X3" s="189" t="s">
        <v>480</v>
      </c>
      <c r="Y3" s="194">
        <v>43495</v>
      </c>
      <c r="Z3" s="194">
        <v>43495</v>
      </c>
      <c r="AA3" s="195">
        <v>43497.153935185182</v>
      </c>
      <c r="AB3" s="189" t="s">
        <v>481</v>
      </c>
      <c r="AC3" s="189" t="s">
        <v>482</v>
      </c>
      <c r="AD3" s="189" t="s">
        <v>483</v>
      </c>
      <c r="AE3" s="189" t="s">
        <v>484</v>
      </c>
      <c r="AF3" s="190"/>
      <c r="AG3" s="189" t="s">
        <v>485</v>
      </c>
      <c r="AH3" s="190"/>
      <c r="AI3" s="190"/>
      <c r="AJ3" s="190"/>
      <c r="AK3" s="190"/>
      <c r="AL3" s="190"/>
      <c r="AM3" s="190"/>
      <c r="AN3" s="190"/>
      <c r="AO3" s="189" t="s">
        <v>486</v>
      </c>
      <c r="AP3" s="190"/>
      <c r="AQ3" s="190"/>
      <c r="AR3" s="190"/>
      <c r="AS3" s="190"/>
      <c r="AT3" s="190"/>
      <c r="AU3" s="190"/>
      <c r="AV3" s="190"/>
      <c r="AW3" s="190"/>
      <c r="AX3" s="190"/>
      <c r="AY3" s="190"/>
      <c r="AZ3" s="189" t="s">
        <v>487</v>
      </c>
      <c r="BA3" s="189" t="s">
        <v>488</v>
      </c>
      <c r="BB3" s="189" t="s">
        <v>489</v>
      </c>
      <c r="BC3" s="189" t="s">
        <v>490</v>
      </c>
      <c r="BD3" s="189" t="s">
        <v>491</v>
      </c>
      <c r="BE3" s="189" t="s">
        <v>492</v>
      </c>
      <c r="BF3" s="189" t="s">
        <v>488</v>
      </c>
      <c r="BG3" s="189" t="s">
        <v>493</v>
      </c>
      <c r="BH3" s="189" t="s">
        <v>494</v>
      </c>
      <c r="BI3" s="189" t="s">
        <v>495</v>
      </c>
      <c r="BJ3" s="189" t="s">
        <v>496</v>
      </c>
      <c r="BK3" s="189" t="s">
        <v>497</v>
      </c>
      <c r="BL3" s="189" t="s">
        <v>498</v>
      </c>
      <c r="BM3" s="189" t="s">
        <v>499</v>
      </c>
      <c r="BN3" s="189" t="s">
        <v>500</v>
      </c>
      <c r="BO3" s="190"/>
    </row>
    <row r="4" spans="1:68" x14ac:dyDescent="0.25">
      <c r="A4" s="177">
        <v>2019</v>
      </c>
      <c r="B4" s="178">
        <v>1</v>
      </c>
      <c r="C4" s="179" t="s">
        <v>471</v>
      </c>
      <c r="D4" s="179" t="s">
        <v>472</v>
      </c>
      <c r="E4" s="179" t="s">
        <v>472</v>
      </c>
      <c r="F4" s="179" t="s">
        <v>473</v>
      </c>
      <c r="G4" s="179" t="s">
        <v>474</v>
      </c>
      <c r="H4" s="179" t="s">
        <v>475</v>
      </c>
      <c r="I4" s="180"/>
      <c r="J4" s="179" t="s">
        <v>134</v>
      </c>
      <c r="K4" s="181">
        <v>1820000</v>
      </c>
      <c r="L4" s="181">
        <v>1820000</v>
      </c>
      <c r="M4" s="182">
        <v>107.38</v>
      </c>
      <c r="N4" s="182">
        <v>78.260000000000005</v>
      </c>
      <c r="O4" s="182">
        <v>612.87</v>
      </c>
      <c r="P4" s="183">
        <v>0</v>
      </c>
      <c r="Q4" s="183">
        <v>0</v>
      </c>
      <c r="R4" s="196" t="s">
        <v>502</v>
      </c>
      <c r="S4" s="179" t="s">
        <v>477</v>
      </c>
      <c r="T4" s="179" t="s">
        <v>478</v>
      </c>
      <c r="U4" s="179" t="s">
        <v>479</v>
      </c>
      <c r="V4" s="178">
        <v>0</v>
      </c>
      <c r="W4" s="177">
        <v>24</v>
      </c>
      <c r="X4" s="179" t="s">
        <v>480</v>
      </c>
      <c r="Y4" s="184">
        <v>43495</v>
      </c>
      <c r="Z4" s="184">
        <v>43495</v>
      </c>
      <c r="AA4" s="185">
        <v>43497.153935185182</v>
      </c>
      <c r="AB4" s="179" t="s">
        <v>481</v>
      </c>
      <c r="AC4" s="179" t="s">
        <v>482</v>
      </c>
      <c r="AD4" s="179" t="s">
        <v>483</v>
      </c>
      <c r="AE4" s="179" t="s">
        <v>484</v>
      </c>
      <c r="AF4" s="180"/>
      <c r="AG4" s="179" t="s">
        <v>503</v>
      </c>
      <c r="AH4" s="180"/>
      <c r="AI4" s="180"/>
      <c r="AJ4" s="180"/>
      <c r="AK4" s="180"/>
      <c r="AL4" s="180"/>
      <c r="AM4" s="180"/>
      <c r="AN4" s="180"/>
      <c r="AO4" s="179" t="s">
        <v>504</v>
      </c>
      <c r="AP4" s="180"/>
      <c r="AQ4" s="180"/>
      <c r="AR4" s="180"/>
      <c r="AS4" s="180"/>
      <c r="AT4" s="180"/>
      <c r="AU4" s="180"/>
      <c r="AV4" s="180"/>
      <c r="AW4" s="180"/>
      <c r="AX4" s="180"/>
      <c r="AY4" s="180"/>
      <c r="AZ4" s="179" t="s">
        <v>487</v>
      </c>
      <c r="BA4" s="179" t="s">
        <v>488</v>
      </c>
      <c r="BB4" s="179" t="s">
        <v>489</v>
      </c>
      <c r="BC4" s="179" t="s">
        <v>490</v>
      </c>
      <c r="BD4" s="179" t="s">
        <v>491</v>
      </c>
      <c r="BE4" s="179" t="s">
        <v>492</v>
      </c>
      <c r="BF4" s="179" t="s">
        <v>488</v>
      </c>
      <c r="BG4" s="179" t="s">
        <v>493</v>
      </c>
      <c r="BH4" s="179" t="s">
        <v>494</v>
      </c>
      <c r="BI4" s="179" t="s">
        <v>495</v>
      </c>
      <c r="BJ4" s="179" t="s">
        <v>496</v>
      </c>
      <c r="BK4" s="179" t="s">
        <v>497</v>
      </c>
      <c r="BL4" s="179" t="s">
        <v>498</v>
      </c>
      <c r="BM4" s="179" t="s">
        <v>499</v>
      </c>
      <c r="BN4" s="179" t="s">
        <v>500</v>
      </c>
      <c r="BO4" s="186"/>
      <c r="BP4" t="str">
        <f>IF(K4&gt;0,"D","C")</f>
        <v>D</v>
      </c>
    </row>
    <row r="5" spans="1:68" x14ac:dyDescent="0.25">
      <c r="A5" s="187">
        <v>2019</v>
      </c>
      <c r="B5" s="188">
        <v>1</v>
      </c>
      <c r="C5" s="189" t="s">
        <v>471</v>
      </c>
      <c r="D5" s="189" t="s">
        <v>472</v>
      </c>
      <c r="E5" s="189" t="s">
        <v>472</v>
      </c>
      <c r="F5" s="189" t="s">
        <v>473</v>
      </c>
      <c r="G5" s="189" t="s">
        <v>474</v>
      </c>
      <c r="H5" s="189" t="s">
        <v>475</v>
      </c>
      <c r="I5" s="190"/>
      <c r="J5" s="189" t="s">
        <v>134</v>
      </c>
      <c r="K5" s="191">
        <v>3395000</v>
      </c>
      <c r="L5" s="191">
        <v>3395000</v>
      </c>
      <c r="M5" s="192">
        <v>200.31</v>
      </c>
      <c r="N5" s="192">
        <v>145.99</v>
      </c>
      <c r="O5" s="192">
        <v>1143.24</v>
      </c>
      <c r="P5" s="193">
        <v>0</v>
      </c>
      <c r="Q5" s="193">
        <v>0</v>
      </c>
      <c r="R5" s="197" t="s">
        <v>505</v>
      </c>
      <c r="S5" s="189" t="s">
        <v>477</v>
      </c>
      <c r="T5" s="189" t="s">
        <v>478</v>
      </c>
      <c r="U5" s="189" t="s">
        <v>479</v>
      </c>
      <c r="V5" s="188">
        <v>0</v>
      </c>
      <c r="W5" s="187">
        <v>24</v>
      </c>
      <c r="X5" s="189" t="s">
        <v>480</v>
      </c>
      <c r="Y5" s="194">
        <v>43495</v>
      </c>
      <c r="Z5" s="194">
        <v>43495</v>
      </c>
      <c r="AA5" s="195">
        <v>43497.153935185182</v>
      </c>
      <c r="AB5" s="189" t="s">
        <v>481</v>
      </c>
      <c r="AC5" s="189" t="s">
        <v>482</v>
      </c>
      <c r="AD5" s="189" t="s">
        <v>483</v>
      </c>
      <c r="AE5" s="189" t="s">
        <v>484</v>
      </c>
      <c r="AF5" s="190"/>
      <c r="AG5" s="189" t="s">
        <v>503</v>
      </c>
      <c r="AH5" s="190"/>
      <c r="AI5" s="190"/>
      <c r="AJ5" s="190"/>
      <c r="AK5" s="190"/>
      <c r="AL5" s="190"/>
      <c r="AM5" s="190"/>
      <c r="AN5" s="190"/>
      <c r="AO5" s="189" t="s">
        <v>504</v>
      </c>
      <c r="AP5" s="190"/>
      <c r="AQ5" s="190"/>
      <c r="AR5" s="190"/>
      <c r="AS5" s="190"/>
      <c r="AT5" s="190"/>
      <c r="AU5" s="190"/>
      <c r="AV5" s="190"/>
      <c r="AW5" s="190"/>
      <c r="AX5" s="190"/>
      <c r="AY5" s="190"/>
      <c r="AZ5" s="189" t="s">
        <v>487</v>
      </c>
      <c r="BA5" s="189" t="s">
        <v>488</v>
      </c>
      <c r="BB5" s="189" t="s">
        <v>489</v>
      </c>
      <c r="BC5" s="189" t="s">
        <v>490</v>
      </c>
      <c r="BD5" s="189" t="s">
        <v>491</v>
      </c>
      <c r="BE5" s="189" t="s">
        <v>492</v>
      </c>
      <c r="BF5" s="189" t="s">
        <v>488</v>
      </c>
      <c r="BG5" s="189" t="s">
        <v>493</v>
      </c>
      <c r="BH5" s="189" t="s">
        <v>494</v>
      </c>
      <c r="BI5" s="189" t="s">
        <v>495</v>
      </c>
      <c r="BJ5" s="189" t="s">
        <v>496</v>
      </c>
      <c r="BK5" s="189" t="s">
        <v>497</v>
      </c>
      <c r="BL5" s="189" t="s">
        <v>498</v>
      </c>
      <c r="BM5" s="189" t="s">
        <v>499</v>
      </c>
      <c r="BN5" s="189" t="s">
        <v>500</v>
      </c>
      <c r="BO5" s="190"/>
      <c r="BP5" t="str">
        <f t="shared" ref="BP5:BP9" si="0">IF(K5&gt;0,"D","C")</f>
        <v>D</v>
      </c>
    </row>
    <row r="6" spans="1:68" x14ac:dyDescent="0.25">
      <c r="A6" s="177">
        <v>2019</v>
      </c>
      <c r="B6" s="178">
        <v>1</v>
      </c>
      <c r="C6" s="179" t="s">
        <v>471</v>
      </c>
      <c r="D6" s="179" t="s">
        <v>472</v>
      </c>
      <c r="E6" s="179" t="s">
        <v>472</v>
      </c>
      <c r="F6" s="179" t="s">
        <v>473</v>
      </c>
      <c r="G6" s="179" t="s">
        <v>474</v>
      </c>
      <c r="H6" s="179" t="s">
        <v>475</v>
      </c>
      <c r="I6" s="180"/>
      <c r="J6" s="179" t="s">
        <v>134</v>
      </c>
      <c r="K6" s="181">
        <v>2232991</v>
      </c>
      <c r="L6" s="181">
        <v>2232991</v>
      </c>
      <c r="M6" s="182">
        <v>131.75</v>
      </c>
      <c r="N6" s="182">
        <v>96.02</v>
      </c>
      <c r="O6" s="182">
        <v>751.94</v>
      </c>
      <c r="P6" s="183">
        <v>0</v>
      </c>
      <c r="Q6" s="183">
        <v>0</v>
      </c>
      <c r="R6" s="196" t="s">
        <v>506</v>
      </c>
      <c r="S6" s="179" t="s">
        <v>477</v>
      </c>
      <c r="T6" s="179" t="s">
        <v>478</v>
      </c>
      <c r="U6" s="179" t="s">
        <v>479</v>
      </c>
      <c r="V6" s="178">
        <v>0</v>
      </c>
      <c r="W6" s="177">
        <v>24</v>
      </c>
      <c r="X6" s="179" t="s">
        <v>480</v>
      </c>
      <c r="Y6" s="184">
        <v>43495</v>
      </c>
      <c r="Z6" s="184">
        <v>43495</v>
      </c>
      <c r="AA6" s="185">
        <v>43497.153935185182</v>
      </c>
      <c r="AB6" s="179" t="s">
        <v>481</v>
      </c>
      <c r="AC6" s="179" t="s">
        <v>482</v>
      </c>
      <c r="AD6" s="179" t="s">
        <v>483</v>
      </c>
      <c r="AE6" s="179" t="s">
        <v>484</v>
      </c>
      <c r="AF6" s="180"/>
      <c r="AG6" s="179" t="s">
        <v>503</v>
      </c>
      <c r="AH6" s="180"/>
      <c r="AI6" s="180"/>
      <c r="AJ6" s="180"/>
      <c r="AK6" s="180"/>
      <c r="AL6" s="180"/>
      <c r="AM6" s="180"/>
      <c r="AN6" s="180"/>
      <c r="AO6" s="179" t="s">
        <v>504</v>
      </c>
      <c r="AP6" s="180"/>
      <c r="AQ6" s="180"/>
      <c r="AR6" s="180"/>
      <c r="AS6" s="180"/>
      <c r="AT6" s="180"/>
      <c r="AU6" s="180"/>
      <c r="AV6" s="180"/>
      <c r="AW6" s="180"/>
      <c r="AX6" s="180"/>
      <c r="AY6" s="180"/>
      <c r="AZ6" s="179" t="s">
        <v>487</v>
      </c>
      <c r="BA6" s="179" t="s">
        <v>488</v>
      </c>
      <c r="BB6" s="179" t="s">
        <v>489</v>
      </c>
      <c r="BC6" s="179" t="s">
        <v>490</v>
      </c>
      <c r="BD6" s="179" t="s">
        <v>491</v>
      </c>
      <c r="BE6" s="179" t="s">
        <v>492</v>
      </c>
      <c r="BF6" s="179" t="s">
        <v>488</v>
      </c>
      <c r="BG6" s="179" t="s">
        <v>493</v>
      </c>
      <c r="BH6" s="179" t="s">
        <v>494</v>
      </c>
      <c r="BI6" s="179" t="s">
        <v>495</v>
      </c>
      <c r="BJ6" s="179" t="s">
        <v>496</v>
      </c>
      <c r="BK6" s="179" t="s">
        <v>497</v>
      </c>
      <c r="BL6" s="179" t="s">
        <v>498</v>
      </c>
      <c r="BM6" s="179" t="s">
        <v>499</v>
      </c>
      <c r="BN6" s="179" t="s">
        <v>500</v>
      </c>
      <c r="BO6" s="186"/>
      <c r="BP6" t="str">
        <f t="shared" si="0"/>
        <v>D</v>
      </c>
    </row>
    <row r="7" spans="1:68" x14ac:dyDescent="0.25">
      <c r="A7" s="187">
        <v>2019</v>
      </c>
      <c r="B7" s="188">
        <v>1</v>
      </c>
      <c r="C7" s="189" t="s">
        <v>471</v>
      </c>
      <c r="D7" s="189" t="s">
        <v>472</v>
      </c>
      <c r="E7" s="189" t="s">
        <v>472</v>
      </c>
      <c r="F7" s="189" t="s">
        <v>473</v>
      </c>
      <c r="G7" s="189" t="s">
        <v>474</v>
      </c>
      <c r="H7" s="189" t="s">
        <v>475</v>
      </c>
      <c r="I7" s="190"/>
      <c r="J7" s="189" t="s">
        <v>134</v>
      </c>
      <c r="K7" s="191">
        <v>672586469</v>
      </c>
      <c r="L7" s="191">
        <v>672586469</v>
      </c>
      <c r="M7" s="192">
        <v>39682.6</v>
      </c>
      <c r="N7" s="192">
        <v>28921.22</v>
      </c>
      <c r="O7" s="192">
        <v>226488.48</v>
      </c>
      <c r="P7" s="193">
        <v>0</v>
      </c>
      <c r="Q7" s="193">
        <v>0</v>
      </c>
      <c r="R7" s="197" t="s">
        <v>507</v>
      </c>
      <c r="S7" s="189" t="s">
        <v>477</v>
      </c>
      <c r="T7" s="189" t="s">
        <v>478</v>
      </c>
      <c r="U7" s="189" t="s">
        <v>479</v>
      </c>
      <c r="V7" s="188">
        <v>0</v>
      </c>
      <c r="W7" s="187">
        <v>24</v>
      </c>
      <c r="X7" s="189" t="s">
        <v>480</v>
      </c>
      <c r="Y7" s="194">
        <v>43495</v>
      </c>
      <c r="Z7" s="194">
        <v>43495</v>
      </c>
      <c r="AA7" s="195">
        <v>43497.153935185182</v>
      </c>
      <c r="AB7" s="189" t="s">
        <v>481</v>
      </c>
      <c r="AC7" s="189" t="s">
        <v>482</v>
      </c>
      <c r="AD7" s="189" t="s">
        <v>483</v>
      </c>
      <c r="AE7" s="189" t="s">
        <v>484</v>
      </c>
      <c r="AF7" s="190"/>
      <c r="AG7" s="189" t="s">
        <v>503</v>
      </c>
      <c r="AH7" s="190"/>
      <c r="AI7" s="190"/>
      <c r="AJ7" s="190"/>
      <c r="AK7" s="190"/>
      <c r="AL7" s="190"/>
      <c r="AM7" s="190"/>
      <c r="AN7" s="190"/>
      <c r="AO7" s="189" t="s">
        <v>504</v>
      </c>
      <c r="AP7" s="190"/>
      <c r="AQ7" s="190"/>
      <c r="AR7" s="190"/>
      <c r="AS7" s="190"/>
      <c r="AT7" s="190"/>
      <c r="AU7" s="190"/>
      <c r="AV7" s="190"/>
      <c r="AW7" s="190"/>
      <c r="AX7" s="190"/>
      <c r="AY7" s="190"/>
      <c r="AZ7" s="189" t="s">
        <v>487</v>
      </c>
      <c r="BA7" s="189" t="s">
        <v>488</v>
      </c>
      <c r="BB7" s="189" t="s">
        <v>489</v>
      </c>
      <c r="BC7" s="189" t="s">
        <v>490</v>
      </c>
      <c r="BD7" s="189" t="s">
        <v>491</v>
      </c>
      <c r="BE7" s="189" t="s">
        <v>492</v>
      </c>
      <c r="BF7" s="189" t="s">
        <v>488</v>
      </c>
      <c r="BG7" s="189" t="s">
        <v>493</v>
      </c>
      <c r="BH7" s="189" t="s">
        <v>494</v>
      </c>
      <c r="BI7" s="189" t="s">
        <v>495</v>
      </c>
      <c r="BJ7" s="189" t="s">
        <v>496</v>
      </c>
      <c r="BK7" s="189" t="s">
        <v>497</v>
      </c>
      <c r="BL7" s="189" t="s">
        <v>498</v>
      </c>
      <c r="BM7" s="189" t="s">
        <v>499</v>
      </c>
      <c r="BN7" s="189" t="s">
        <v>500</v>
      </c>
      <c r="BO7" s="190"/>
      <c r="BP7" t="str">
        <f t="shared" si="0"/>
        <v>D</v>
      </c>
    </row>
    <row r="8" spans="1:68" x14ac:dyDescent="0.25">
      <c r="A8" s="177">
        <v>2019</v>
      </c>
      <c r="B8" s="178">
        <v>1</v>
      </c>
      <c r="C8" s="179" t="s">
        <v>471</v>
      </c>
      <c r="D8" s="179" t="s">
        <v>472</v>
      </c>
      <c r="E8" s="179" t="s">
        <v>472</v>
      </c>
      <c r="F8" s="179" t="s">
        <v>473</v>
      </c>
      <c r="G8" s="179" t="s">
        <v>474</v>
      </c>
      <c r="H8" s="179" t="s">
        <v>475</v>
      </c>
      <c r="I8" s="180"/>
      <c r="J8" s="179" t="s">
        <v>134</v>
      </c>
      <c r="K8" s="181">
        <v>73476</v>
      </c>
      <c r="L8" s="181">
        <v>73476</v>
      </c>
      <c r="M8" s="182">
        <v>4.34</v>
      </c>
      <c r="N8" s="182">
        <v>3.16</v>
      </c>
      <c r="O8" s="182">
        <v>24.74</v>
      </c>
      <c r="P8" s="183">
        <v>0</v>
      </c>
      <c r="Q8" s="183">
        <v>0</v>
      </c>
      <c r="R8" s="196" t="s">
        <v>508</v>
      </c>
      <c r="S8" s="179" t="s">
        <v>477</v>
      </c>
      <c r="T8" s="179" t="s">
        <v>478</v>
      </c>
      <c r="U8" s="179" t="s">
        <v>479</v>
      </c>
      <c r="V8" s="178">
        <v>0</v>
      </c>
      <c r="W8" s="177">
        <v>24</v>
      </c>
      <c r="X8" s="179" t="s">
        <v>480</v>
      </c>
      <c r="Y8" s="184">
        <v>43495</v>
      </c>
      <c r="Z8" s="184">
        <v>43495</v>
      </c>
      <c r="AA8" s="185">
        <v>43497.153935185182</v>
      </c>
      <c r="AB8" s="179" t="s">
        <v>481</v>
      </c>
      <c r="AC8" s="179" t="s">
        <v>482</v>
      </c>
      <c r="AD8" s="179" t="s">
        <v>483</v>
      </c>
      <c r="AE8" s="179" t="s">
        <v>484</v>
      </c>
      <c r="AF8" s="180"/>
      <c r="AG8" s="179" t="s">
        <v>503</v>
      </c>
      <c r="AH8" s="180"/>
      <c r="AI8" s="180"/>
      <c r="AJ8" s="180"/>
      <c r="AK8" s="180"/>
      <c r="AL8" s="180"/>
      <c r="AM8" s="180"/>
      <c r="AN8" s="180"/>
      <c r="AO8" s="179" t="s">
        <v>504</v>
      </c>
      <c r="AP8" s="180"/>
      <c r="AQ8" s="180"/>
      <c r="AR8" s="180"/>
      <c r="AS8" s="180"/>
      <c r="AT8" s="180"/>
      <c r="AU8" s="180"/>
      <c r="AV8" s="180"/>
      <c r="AW8" s="180"/>
      <c r="AX8" s="180"/>
      <c r="AY8" s="180"/>
      <c r="AZ8" s="179" t="s">
        <v>487</v>
      </c>
      <c r="BA8" s="179" t="s">
        <v>488</v>
      </c>
      <c r="BB8" s="179" t="s">
        <v>489</v>
      </c>
      <c r="BC8" s="179" t="s">
        <v>490</v>
      </c>
      <c r="BD8" s="179" t="s">
        <v>491</v>
      </c>
      <c r="BE8" s="179" t="s">
        <v>492</v>
      </c>
      <c r="BF8" s="179" t="s">
        <v>488</v>
      </c>
      <c r="BG8" s="179" t="s">
        <v>493</v>
      </c>
      <c r="BH8" s="179" t="s">
        <v>494</v>
      </c>
      <c r="BI8" s="179" t="s">
        <v>495</v>
      </c>
      <c r="BJ8" s="179" t="s">
        <v>496</v>
      </c>
      <c r="BK8" s="179" t="s">
        <v>497</v>
      </c>
      <c r="BL8" s="179" t="s">
        <v>498</v>
      </c>
      <c r="BM8" s="179" t="s">
        <v>499</v>
      </c>
      <c r="BN8" s="179" t="s">
        <v>500</v>
      </c>
      <c r="BO8" s="186"/>
      <c r="BP8" t="str">
        <f t="shared" si="0"/>
        <v>D</v>
      </c>
    </row>
    <row r="9" spans="1:68" x14ac:dyDescent="0.25">
      <c r="A9" s="187">
        <v>2019</v>
      </c>
      <c r="B9" s="188">
        <v>1</v>
      </c>
      <c r="C9" s="189" t="s">
        <v>471</v>
      </c>
      <c r="D9" s="189" t="s">
        <v>472</v>
      </c>
      <c r="E9" s="189" t="s">
        <v>472</v>
      </c>
      <c r="F9" s="189" t="s">
        <v>473</v>
      </c>
      <c r="G9" s="189" t="s">
        <v>474</v>
      </c>
      <c r="H9" s="189" t="s">
        <v>475</v>
      </c>
      <c r="I9" s="190"/>
      <c r="J9" s="189" t="s">
        <v>134</v>
      </c>
      <c r="K9" s="191">
        <v>1020446</v>
      </c>
      <c r="L9" s="191">
        <v>1020446</v>
      </c>
      <c r="M9" s="192">
        <v>60.21</v>
      </c>
      <c r="N9" s="192">
        <v>43.88</v>
      </c>
      <c r="O9" s="192">
        <v>343.63</v>
      </c>
      <c r="P9" s="193">
        <v>0</v>
      </c>
      <c r="Q9" s="193">
        <v>0</v>
      </c>
      <c r="R9" s="197" t="s">
        <v>509</v>
      </c>
      <c r="S9" s="189" t="s">
        <v>477</v>
      </c>
      <c r="T9" s="189" t="s">
        <v>478</v>
      </c>
      <c r="U9" s="189" t="s">
        <v>479</v>
      </c>
      <c r="V9" s="188">
        <v>0</v>
      </c>
      <c r="W9" s="187">
        <v>24</v>
      </c>
      <c r="X9" s="189" t="s">
        <v>480</v>
      </c>
      <c r="Y9" s="194">
        <v>43495</v>
      </c>
      <c r="Z9" s="194">
        <v>43495</v>
      </c>
      <c r="AA9" s="195">
        <v>43497.153935185182</v>
      </c>
      <c r="AB9" s="189" t="s">
        <v>481</v>
      </c>
      <c r="AC9" s="189" t="s">
        <v>482</v>
      </c>
      <c r="AD9" s="189" t="s">
        <v>483</v>
      </c>
      <c r="AE9" s="189" t="s">
        <v>484</v>
      </c>
      <c r="AF9" s="190"/>
      <c r="AG9" s="189" t="s">
        <v>503</v>
      </c>
      <c r="AH9" s="190"/>
      <c r="AI9" s="190"/>
      <c r="AJ9" s="190"/>
      <c r="AK9" s="190"/>
      <c r="AL9" s="190"/>
      <c r="AM9" s="190"/>
      <c r="AN9" s="190"/>
      <c r="AO9" s="189" t="s">
        <v>504</v>
      </c>
      <c r="AP9" s="190"/>
      <c r="AQ9" s="190"/>
      <c r="AR9" s="190"/>
      <c r="AS9" s="190"/>
      <c r="AT9" s="190"/>
      <c r="AU9" s="190"/>
      <c r="AV9" s="190"/>
      <c r="AW9" s="190"/>
      <c r="AX9" s="190"/>
      <c r="AY9" s="190"/>
      <c r="AZ9" s="189" t="s">
        <v>487</v>
      </c>
      <c r="BA9" s="189" t="s">
        <v>488</v>
      </c>
      <c r="BB9" s="189" t="s">
        <v>489</v>
      </c>
      <c r="BC9" s="189" t="s">
        <v>490</v>
      </c>
      <c r="BD9" s="189" t="s">
        <v>491</v>
      </c>
      <c r="BE9" s="189" t="s">
        <v>492</v>
      </c>
      <c r="BF9" s="189" t="s">
        <v>488</v>
      </c>
      <c r="BG9" s="189" t="s">
        <v>493</v>
      </c>
      <c r="BH9" s="189" t="s">
        <v>494</v>
      </c>
      <c r="BI9" s="189" t="s">
        <v>495</v>
      </c>
      <c r="BJ9" s="189" t="s">
        <v>496</v>
      </c>
      <c r="BK9" s="189" t="s">
        <v>497</v>
      </c>
      <c r="BL9" s="189" t="s">
        <v>498</v>
      </c>
      <c r="BM9" s="189" t="s">
        <v>499</v>
      </c>
      <c r="BN9" s="189" t="s">
        <v>500</v>
      </c>
      <c r="BO9" s="190"/>
      <c r="BP9" t="str">
        <f t="shared" si="0"/>
        <v>D</v>
      </c>
    </row>
    <row r="10" spans="1:68" x14ac:dyDescent="0.25">
      <c r="A10" s="177">
        <v>2019</v>
      </c>
      <c r="B10" s="178">
        <v>1</v>
      </c>
      <c r="C10" s="179" t="s">
        <v>471</v>
      </c>
      <c r="D10" s="179" t="s">
        <v>472</v>
      </c>
      <c r="E10" s="179" t="s">
        <v>472</v>
      </c>
      <c r="F10" s="179" t="s">
        <v>473</v>
      </c>
      <c r="G10" s="179" t="s">
        <v>474</v>
      </c>
      <c r="H10" s="179" t="s">
        <v>475</v>
      </c>
      <c r="I10" s="180"/>
      <c r="J10" s="179" t="s">
        <v>134</v>
      </c>
      <c r="K10" s="181">
        <v>174268640</v>
      </c>
      <c r="L10" s="181">
        <v>174268640</v>
      </c>
      <c r="M10" s="182">
        <v>10281.85</v>
      </c>
      <c r="N10" s="182">
        <v>7493.55</v>
      </c>
      <c r="O10" s="182">
        <v>58683.67</v>
      </c>
      <c r="P10" s="183">
        <v>0</v>
      </c>
      <c r="Q10" s="183">
        <v>0</v>
      </c>
      <c r="R10" s="179" t="s">
        <v>510</v>
      </c>
      <c r="S10" s="179" t="s">
        <v>477</v>
      </c>
      <c r="T10" s="179" t="s">
        <v>478</v>
      </c>
      <c r="U10" s="179" t="s">
        <v>479</v>
      </c>
      <c r="V10" s="178">
        <v>0</v>
      </c>
      <c r="W10" s="177">
        <v>24</v>
      </c>
      <c r="X10" s="179" t="s">
        <v>480</v>
      </c>
      <c r="Y10" s="184">
        <v>43495</v>
      </c>
      <c r="Z10" s="184">
        <v>43495</v>
      </c>
      <c r="AA10" s="185">
        <v>43497.153935185182</v>
      </c>
      <c r="AB10" s="179" t="s">
        <v>481</v>
      </c>
      <c r="AC10" s="179" t="s">
        <v>482</v>
      </c>
      <c r="AD10" s="179" t="s">
        <v>483</v>
      </c>
      <c r="AE10" s="179" t="s">
        <v>484</v>
      </c>
      <c r="AF10" s="180"/>
      <c r="AG10" s="179" t="s">
        <v>511</v>
      </c>
      <c r="AH10" s="180"/>
      <c r="AI10" s="180"/>
      <c r="AJ10" s="180"/>
      <c r="AK10" s="180"/>
      <c r="AL10" s="180"/>
      <c r="AM10" s="180"/>
      <c r="AN10" s="180"/>
      <c r="AO10" s="179" t="s">
        <v>512</v>
      </c>
      <c r="AP10" s="180"/>
      <c r="AQ10" s="180"/>
      <c r="AR10" s="180"/>
      <c r="AS10" s="180"/>
      <c r="AT10" s="180"/>
      <c r="AU10" s="180"/>
      <c r="AV10" s="180"/>
      <c r="AW10" s="180"/>
      <c r="AX10" s="180"/>
      <c r="AY10" s="180"/>
      <c r="AZ10" s="179" t="s">
        <v>487</v>
      </c>
      <c r="BA10" s="179" t="s">
        <v>488</v>
      </c>
      <c r="BB10" s="179" t="s">
        <v>489</v>
      </c>
      <c r="BC10" s="179" t="s">
        <v>490</v>
      </c>
      <c r="BD10" s="179" t="s">
        <v>491</v>
      </c>
      <c r="BE10" s="179" t="s">
        <v>492</v>
      </c>
      <c r="BF10" s="179" t="s">
        <v>488</v>
      </c>
      <c r="BG10" s="179" t="s">
        <v>493</v>
      </c>
      <c r="BH10" s="179" t="s">
        <v>494</v>
      </c>
      <c r="BI10" s="179" t="s">
        <v>495</v>
      </c>
      <c r="BJ10" s="179" t="s">
        <v>496</v>
      </c>
      <c r="BK10" s="179" t="s">
        <v>497</v>
      </c>
      <c r="BL10" s="179" t="s">
        <v>498</v>
      </c>
      <c r="BM10" s="179" t="s">
        <v>499</v>
      </c>
      <c r="BN10" s="179" t="s">
        <v>500</v>
      </c>
      <c r="BO10" s="186"/>
    </row>
    <row r="11" spans="1:68" x14ac:dyDescent="0.25">
      <c r="A11" s="187">
        <v>2019</v>
      </c>
      <c r="B11" s="188">
        <v>1</v>
      </c>
      <c r="C11" s="189" t="s">
        <v>471</v>
      </c>
      <c r="D11" s="189" t="s">
        <v>472</v>
      </c>
      <c r="E11" s="189" t="s">
        <v>472</v>
      </c>
      <c r="F11" s="189" t="s">
        <v>473</v>
      </c>
      <c r="G11" s="189" t="s">
        <v>474</v>
      </c>
      <c r="H11" s="189" t="s">
        <v>475</v>
      </c>
      <c r="I11" s="190"/>
      <c r="J11" s="189" t="s">
        <v>134</v>
      </c>
      <c r="K11" s="191">
        <v>26838000</v>
      </c>
      <c r="L11" s="191">
        <v>26838000</v>
      </c>
      <c r="M11" s="192">
        <v>1583.44</v>
      </c>
      <c r="N11" s="192">
        <v>1154.03</v>
      </c>
      <c r="O11" s="192">
        <v>9037.5</v>
      </c>
      <c r="P11" s="193">
        <v>0</v>
      </c>
      <c r="Q11" s="193">
        <v>0</v>
      </c>
      <c r="R11" s="189" t="s">
        <v>513</v>
      </c>
      <c r="S11" s="189" t="s">
        <v>477</v>
      </c>
      <c r="T11" s="189" t="s">
        <v>478</v>
      </c>
      <c r="U11" s="189" t="s">
        <v>479</v>
      </c>
      <c r="V11" s="188">
        <v>0</v>
      </c>
      <c r="W11" s="187">
        <v>24</v>
      </c>
      <c r="X11" s="189" t="s">
        <v>480</v>
      </c>
      <c r="Y11" s="194">
        <v>43495</v>
      </c>
      <c r="Z11" s="194">
        <v>43495</v>
      </c>
      <c r="AA11" s="195">
        <v>43497.153935185182</v>
      </c>
      <c r="AB11" s="189" t="s">
        <v>481</v>
      </c>
      <c r="AC11" s="189" t="s">
        <v>482</v>
      </c>
      <c r="AD11" s="189" t="s">
        <v>483</v>
      </c>
      <c r="AE11" s="189" t="s">
        <v>484</v>
      </c>
      <c r="AF11" s="190"/>
      <c r="AG11" s="189" t="s">
        <v>511</v>
      </c>
      <c r="AH11" s="190"/>
      <c r="AI11" s="190"/>
      <c r="AJ11" s="190"/>
      <c r="AK11" s="190"/>
      <c r="AL11" s="190"/>
      <c r="AM11" s="190"/>
      <c r="AN11" s="190"/>
      <c r="AO11" s="189" t="s">
        <v>512</v>
      </c>
      <c r="AP11" s="190"/>
      <c r="AQ11" s="190"/>
      <c r="AR11" s="190"/>
      <c r="AS11" s="190"/>
      <c r="AT11" s="190"/>
      <c r="AU11" s="190"/>
      <c r="AV11" s="190"/>
      <c r="AW11" s="190"/>
      <c r="AX11" s="190"/>
      <c r="AY11" s="190"/>
      <c r="AZ11" s="189" t="s">
        <v>487</v>
      </c>
      <c r="BA11" s="189" t="s">
        <v>488</v>
      </c>
      <c r="BB11" s="189" t="s">
        <v>489</v>
      </c>
      <c r="BC11" s="189" t="s">
        <v>490</v>
      </c>
      <c r="BD11" s="189" t="s">
        <v>491</v>
      </c>
      <c r="BE11" s="189" t="s">
        <v>492</v>
      </c>
      <c r="BF11" s="189" t="s">
        <v>488</v>
      </c>
      <c r="BG11" s="189" t="s">
        <v>493</v>
      </c>
      <c r="BH11" s="189" t="s">
        <v>494</v>
      </c>
      <c r="BI11" s="189" t="s">
        <v>495</v>
      </c>
      <c r="BJ11" s="189" t="s">
        <v>496</v>
      </c>
      <c r="BK11" s="189" t="s">
        <v>497</v>
      </c>
      <c r="BL11" s="189" t="s">
        <v>498</v>
      </c>
      <c r="BM11" s="189" t="s">
        <v>499</v>
      </c>
      <c r="BN11" s="189" t="s">
        <v>500</v>
      </c>
      <c r="BO11" s="190"/>
    </row>
    <row r="12" spans="1:68" x14ac:dyDescent="0.25">
      <c r="A12" s="177">
        <v>2019</v>
      </c>
      <c r="B12" s="178">
        <v>1</v>
      </c>
      <c r="C12" s="179" t="s">
        <v>471</v>
      </c>
      <c r="D12" s="179" t="s">
        <v>472</v>
      </c>
      <c r="E12" s="179" t="s">
        <v>472</v>
      </c>
      <c r="F12" s="179" t="s">
        <v>473</v>
      </c>
      <c r="G12" s="179" t="s">
        <v>474</v>
      </c>
      <c r="H12" s="179" t="s">
        <v>475</v>
      </c>
      <c r="I12" s="180"/>
      <c r="J12" s="179" t="s">
        <v>134</v>
      </c>
      <c r="K12" s="181">
        <v>-210205</v>
      </c>
      <c r="L12" s="181">
        <v>-210205</v>
      </c>
      <c r="M12" s="182">
        <v>-12.4</v>
      </c>
      <c r="N12" s="182">
        <v>-9.0399999999999991</v>
      </c>
      <c r="O12" s="182">
        <v>-70.78</v>
      </c>
      <c r="P12" s="183">
        <v>0</v>
      </c>
      <c r="Q12" s="183">
        <v>0</v>
      </c>
      <c r="R12" s="196" t="s">
        <v>514</v>
      </c>
      <c r="S12" s="179" t="s">
        <v>477</v>
      </c>
      <c r="T12" s="179" t="s">
        <v>478</v>
      </c>
      <c r="U12" s="179" t="s">
        <v>479</v>
      </c>
      <c r="V12" s="178">
        <v>0</v>
      </c>
      <c r="W12" s="177">
        <v>26</v>
      </c>
      <c r="X12" s="179" t="s">
        <v>480</v>
      </c>
      <c r="Y12" s="184">
        <v>43495</v>
      </c>
      <c r="Z12" s="184">
        <v>43495</v>
      </c>
      <c r="AA12" s="185">
        <v>43497.153935185182</v>
      </c>
      <c r="AB12" s="179" t="s">
        <v>481</v>
      </c>
      <c r="AC12" s="179" t="s">
        <v>482</v>
      </c>
      <c r="AD12" s="179" t="s">
        <v>483</v>
      </c>
      <c r="AE12" s="179" t="s">
        <v>515</v>
      </c>
      <c r="AF12" s="180"/>
      <c r="AG12" s="179" t="s">
        <v>516</v>
      </c>
      <c r="AH12" s="180"/>
      <c r="AI12" s="180"/>
      <c r="AJ12" s="180"/>
      <c r="AK12" s="180"/>
      <c r="AL12" s="180"/>
      <c r="AM12" s="180"/>
      <c r="AN12" s="180"/>
      <c r="AO12" s="179" t="s">
        <v>486</v>
      </c>
      <c r="AP12" s="180"/>
      <c r="AQ12" s="180"/>
      <c r="AR12" s="180"/>
      <c r="AS12" s="180"/>
      <c r="AT12" s="180"/>
      <c r="AU12" s="180"/>
      <c r="AV12" s="180"/>
      <c r="AW12" s="180"/>
      <c r="AX12" s="180"/>
      <c r="AY12" s="180"/>
      <c r="AZ12" s="179" t="s">
        <v>487</v>
      </c>
      <c r="BA12" s="179" t="s">
        <v>488</v>
      </c>
      <c r="BB12" s="179" t="s">
        <v>489</v>
      </c>
      <c r="BC12" s="179" t="s">
        <v>490</v>
      </c>
      <c r="BD12" s="179" t="s">
        <v>491</v>
      </c>
      <c r="BE12" s="179" t="s">
        <v>492</v>
      </c>
      <c r="BF12" s="179" t="s">
        <v>488</v>
      </c>
      <c r="BG12" s="179" t="s">
        <v>493</v>
      </c>
      <c r="BH12" s="179" t="s">
        <v>494</v>
      </c>
      <c r="BI12" s="179" t="s">
        <v>495</v>
      </c>
      <c r="BJ12" s="179" t="s">
        <v>496</v>
      </c>
      <c r="BK12" s="179" t="s">
        <v>497</v>
      </c>
      <c r="BL12" s="179" t="s">
        <v>498</v>
      </c>
      <c r="BM12" s="179" t="s">
        <v>499</v>
      </c>
      <c r="BN12" s="179" t="s">
        <v>500</v>
      </c>
      <c r="BO12" s="186"/>
      <c r="BP12" t="str">
        <f t="shared" ref="BP12:BP17" si="1">IF(K12&gt;0,"D","C")</f>
        <v>C</v>
      </c>
    </row>
    <row r="13" spans="1:68" x14ac:dyDescent="0.25">
      <c r="A13" s="187">
        <v>2019</v>
      </c>
      <c r="B13" s="188">
        <v>1</v>
      </c>
      <c r="C13" s="189" t="s">
        <v>471</v>
      </c>
      <c r="D13" s="189" t="s">
        <v>472</v>
      </c>
      <c r="E13" s="189" t="s">
        <v>472</v>
      </c>
      <c r="F13" s="189" t="s">
        <v>473</v>
      </c>
      <c r="G13" s="189" t="s">
        <v>474</v>
      </c>
      <c r="H13" s="189" t="s">
        <v>475</v>
      </c>
      <c r="I13" s="190"/>
      <c r="J13" s="189" t="s">
        <v>134</v>
      </c>
      <c r="K13" s="191">
        <v>-1089094</v>
      </c>
      <c r="L13" s="191">
        <v>-1089094</v>
      </c>
      <c r="M13" s="192">
        <v>-64.260000000000005</v>
      </c>
      <c r="N13" s="192">
        <v>-46.83</v>
      </c>
      <c r="O13" s="192">
        <v>-366.74</v>
      </c>
      <c r="P13" s="193">
        <v>0</v>
      </c>
      <c r="Q13" s="193">
        <v>0</v>
      </c>
      <c r="R13" s="197" t="s">
        <v>517</v>
      </c>
      <c r="S13" s="189" t="s">
        <v>477</v>
      </c>
      <c r="T13" s="189" t="s">
        <v>478</v>
      </c>
      <c r="U13" s="189" t="s">
        <v>479</v>
      </c>
      <c r="V13" s="188">
        <v>0</v>
      </c>
      <c r="W13" s="187">
        <v>26</v>
      </c>
      <c r="X13" s="189" t="s">
        <v>480</v>
      </c>
      <c r="Y13" s="194">
        <v>43495</v>
      </c>
      <c r="Z13" s="194">
        <v>43495</v>
      </c>
      <c r="AA13" s="195">
        <v>43497.153935185182</v>
      </c>
      <c r="AB13" s="189" t="s">
        <v>481</v>
      </c>
      <c r="AC13" s="189" t="s">
        <v>482</v>
      </c>
      <c r="AD13" s="189" t="s">
        <v>483</v>
      </c>
      <c r="AE13" s="189" t="s">
        <v>515</v>
      </c>
      <c r="AF13" s="190"/>
      <c r="AG13" s="189" t="s">
        <v>518</v>
      </c>
      <c r="AH13" s="190"/>
      <c r="AI13" s="190"/>
      <c r="AJ13" s="190"/>
      <c r="AK13" s="190"/>
      <c r="AL13" s="190"/>
      <c r="AM13" s="190"/>
      <c r="AN13" s="190"/>
      <c r="AO13" s="189" t="s">
        <v>486</v>
      </c>
      <c r="AP13" s="190"/>
      <c r="AQ13" s="190"/>
      <c r="AR13" s="190"/>
      <c r="AS13" s="190"/>
      <c r="AT13" s="190"/>
      <c r="AU13" s="190"/>
      <c r="AV13" s="190"/>
      <c r="AW13" s="190"/>
      <c r="AX13" s="190"/>
      <c r="AY13" s="190"/>
      <c r="AZ13" s="189" t="s">
        <v>487</v>
      </c>
      <c r="BA13" s="189" t="s">
        <v>488</v>
      </c>
      <c r="BB13" s="189" t="s">
        <v>489</v>
      </c>
      <c r="BC13" s="189" t="s">
        <v>490</v>
      </c>
      <c r="BD13" s="189" t="s">
        <v>491</v>
      </c>
      <c r="BE13" s="189" t="s">
        <v>492</v>
      </c>
      <c r="BF13" s="189" t="s">
        <v>488</v>
      </c>
      <c r="BG13" s="189" t="s">
        <v>493</v>
      </c>
      <c r="BH13" s="189" t="s">
        <v>494</v>
      </c>
      <c r="BI13" s="189" t="s">
        <v>495</v>
      </c>
      <c r="BJ13" s="189" t="s">
        <v>496</v>
      </c>
      <c r="BK13" s="189" t="s">
        <v>497</v>
      </c>
      <c r="BL13" s="189" t="s">
        <v>498</v>
      </c>
      <c r="BM13" s="189" t="s">
        <v>499</v>
      </c>
      <c r="BN13" s="189" t="s">
        <v>500</v>
      </c>
      <c r="BO13" s="190"/>
      <c r="BP13" t="str">
        <f t="shared" si="1"/>
        <v>C</v>
      </c>
    </row>
    <row r="14" spans="1:68" x14ac:dyDescent="0.25">
      <c r="A14" s="177">
        <v>2019</v>
      </c>
      <c r="B14" s="178">
        <v>1</v>
      </c>
      <c r="C14" s="179" t="s">
        <v>471</v>
      </c>
      <c r="D14" s="179" t="s">
        <v>472</v>
      </c>
      <c r="E14" s="179" t="s">
        <v>472</v>
      </c>
      <c r="F14" s="179" t="s">
        <v>473</v>
      </c>
      <c r="G14" s="179" t="s">
        <v>474</v>
      </c>
      <c r="H14" s="179" t="s">
        <v>475</v>
      </c>
      <c r="I14" s="180"/>
      <c r="J14" s="179" t="s">
        <v>134</v>
      </c>
      <c r="K14" s="181">
        <v>-2000000</v>
      </c>
      <c r="L14" s="181">
        <v>-2000000</v>
      </c>
      <c r="M14" s="182">
        <v>-118</v>
      </c>
      <c r="N14" s="182">
        <v>-86</v>
      </c>
      <c r="O14" s="182">
        <v>-673.49</v>
      </c>
      <c r="P14" s="183">
        <v>0</v>
      </c>
      <c r="Q14" s="183">
        <v>0</v>
      </c>
      <c r="R14" s="196" t="s">
        <v>519</v>
      </c>
      <c r="S14" s="179" t="s">
        <v>477</v>
      </c>
      <c r="T14" s="179" t="s">
        <v>478</v>
      </c>
      <c r="U14" s="179" t="s">
        <v>479</v>
      </c>
      <c r="V14" s="178">
        <v>0</v>
      </c>
      <c r="W14" s="177">
        <v>26</v>
      </c>
      <c r="X14" s="179" t="s">
        <v>480</v>
      </c>
      <c r="Y14" s="184">
        <v>43495</v>
      </c>
      <c r="Z14" s="184">
        <v>43495</v>
      </c>
      <c r="AA14" s="185">
        <v>43497.153935185182</v>
      </c>
      <c r="AB14" s="179" t="s">
        <v>481</v>
      </c>
      <c r="AC14" s="179" t="s">
        <v>482</v>
      </c>
      <c r="AD14" s="179" t="s">
        <v>483</v>
      </c>
      <c r="AE14" s="179" t="s">
        <v>515</v>
      </c>
      <c r="AF14" s="180"/>
      <c r="AG14" s="179" t="s">
        <v>520</v>
      </c>
      <c r="AH14" s="180"/>
      <c r="AI14" s="180"/>
      <c r="AJ14" s="180"/>
      <c r="AK14" s="180"/>
      <c r="AL14" s="180"/>
      <c r="AM14" s="180"/>
      <c r="AN14" s="180"/>
      <c r="AO14" s="179" t="s">
        <v>521</v>
      </c>
      <c r="AP14" s="180"/>
      <c r="AQ14" s="180"/>
      <c r="AR14" s="180"/>
      <c r="AS14" s="180"/>
      <c r="AT14" s="180"/>
      <c r="AU14" s="180"/>
      <c r="AV14" s="180"/>
      <c r="AW14" s="180"/>
      <c r="AX14" s="180"/>
      <c r="AY14" s="180"/>
      <c r="AZ14" s="179" t="s">
        <v>487</v>
      </c>
      <c r="BA14" s="179" t="s">
        <v>488</v>
      </c>
      <c r="BB14" s="179" t="s">
        <v>489</v>
      </c>
      <c r="BC14" s="179" t="s">
        <v>490</v>
      </c>
      <c r="BD14" s="179" t="s">
        <v>491</v>
      </c>
      <c r="BE14" s="179" t="s">
        <v>492</v>
      </c>
      <c r="BF14" s="179" t="s">
        <v>488</v>
      </c>
      <c r="BG14" s="179" t="s">
        <v>493</v>
      </c>
      <c r="BH14" s="179" t="s">
        <v>494</v>
      </c>
      <c r="BI14" s="179" t="s">
        <v>495</v>
      </c>
      <c r="BJ14" s="179" t="s">
        <v>496</v>
      </c>
      <c r="BK14" s="179" t="s">
        <v>497</v>
      </c>
      <c r="BL14" s="179" t="s">
        <v>498</v>
      </c>
      <c r="BM14" s="179" t="s">
        <v>499</v>
      </c>
      <c r="BN14" s="179" t="s">
        <v>500</v>
      </c>
      <c r="BO14" s="186"/>
      <c r="BP14" t="str">
        <f t="shared" si="1"/>
        <v>C</v>
      </c>
    </row>
    <row r="15" spans="1:68" x14ac:dyDescent="0.25">
      <c r="A15" s="187">
        <v>2019</v>
      </c>
      <c r="B15" s="188">
        <v>1</v>
      </c>
      <c r="C15" s="189" t="s">
        <v>471</v>
      </c>
      <c r="D15" s="189" t="s">
        <v>472</v>
      </c>
      <c r="E15" s="189" t="s">
        <v>472</v>
      </c>
      <c r="F15" s="189" t="s">
        <v>473</v>
      </c>
      <c r="G15" s="189" t="s">
        <v>474</v>
      </c>
      <c r="H15" s="189" t="s">
        <v>475</v>
      </c>
      <c r="I15" s="190"/>
      <c r="J15" s="189" t="s">
        <v>134</v>
      </c>
      <c r="K15" s="191">
        <v>-2000000</v>
      </c>
      <c r="L15" s="191">
        <v>-2000000</v>
      </c>
      <c r="M15" s="192">
        <v>-118</v>
      </c>
      <c r="N15" s="192">
        <v>-86</v>
      </c>
      <c r="O15" s="192">
        <v>-673.49</v>
      </c>
      <c r="P15" s="193">
        <v>0</v>
      </c>
      <c r="Q15" s="193">
        <v>0</v>
      </c>
      <c r="R15" s="197" t="s">
        <v>522</v>
      </c>
      <c r="S15" s="189" t="s">
        <v>477</v>
      </c>
      <c r="T15" s="189" t="s">
        <v>478</v>
      </c>
      <c r="U15" s="189" t="s">
        <v>479</v>
      </c>
      <c r="V15" s="188">
        <v>0</v>
      </c>
      <c r="W15" s="187">
        <v>26</v>
      </c>
      <c r="X15" s="189" t="s">
        <v>480</v>
      </c>
      <c r="Y15" s="194">
        <v>43495</v>
      </c>
      <c r="Z15" s="194">
        <v>43495</v>
      </c>
      <c r="AA15" s="195">
        <v>43497.153935185182</v>
      </c>
      <c r="AB15" s="189" t="s">
        <v>481</v>
      </c>
      <c r="AC15" s="189" t="s">
        <v>482</v>
      </c>
      <c r="AD15" s="189" t="s">
        <v>483</v>
      </c>
      <c r="AE15" s="189" t="s">
        <v>515</v>
      </c>
      <c r="AF15" s="190"/>
      <c r="AG15" s="189" t="s">
        <v>523</v>
      </c>
      <c r="AH15" s="190"/>
      <c r="AI15" s="190"/>
      <c r="AJ15" s="190"/>
      <c r="AK15" s="190"/>
      <c r="AL15" s="190"/>
      <c r="AM15" s="190"/>
      <c r="AN15" s="190"/>
      <c r="AO15" s="189" t="s">
        <v>521</v>
      </c>
      <c r="AP15" s="190"/>
      <c r="AQ15" s="190"/>
      <c r="AR15" s="190"/>
      <c r="AS15" s="190"/>
      <c r="AT15" s="190"/>
      <c r="AU15" s="190"/>
      <c r="AV15" s="190"/>
      <c r="AW15" s="190"/>
      <c r="AX15" s="190"/>
      <c r="AY15" s="190"/>
      <c r="AZ15" s="189" t="s">
        <v>487</v>
      </c>
      <c r="BA15" s="189" t="s">
        <v>488</v>
      </c>
      <c r="BB15" s="189" t="s">
        <v>489</v>
      </c>
      <c r="BC15" s="189" t="s">
        <v>490</v>
      </c>
      <c r="BD15" s="189" t="s">
        <v>491</v>
      </c>
      <c r="BE15" s="189" t="s">
        <v>492</v>
      </c>
      <c r="BF15" s="189" t="s">
        <v>488</v>
      </c>
      <c r="BG15" s="189" t="s">
        <v>493</v>
      </c>
      <c r="BH15" s="189" t="s">
        <v>494</v>
      </c>
      <c r="BI15" s="189" t="s">
        <v>495</v>
      </c>
      <c r="BJ15" s="189" t="s">
        <v>496</v>
      </c>
      <c r="BK15" s="189" t="s">
        <v>497</v>
      </c>
      <c r="BL15" s="189" t="s">
        <v>498</v>
      </c>
      <c r="BM15" s="189" t="s">
        <v>499</v>
      </c>
      <c r="BN15" s="189" t="s">
        <v>500</v>
      </c>
      <c r="BO15" s="190"/>
      <c r="BP15" t="str">
        <f t="shared" si="1"/>
        <v>C</v>
      </c>
    </row>
    <row r="16" spans="1:68" x14ac:dyDescent="0.25">
      <c r="A16" s="177">
        <v>2019</v>
      </c>
      <c r="B16" s="178">
        <v>1</v>
      </c>
      <c r="C16" s="179" t="s">
        <v>471</v>
      </c>
      <c r="D16" s="179" t="s">
        <v>472</v>
      </c>
      <c r="E16" s="179" t="s">
        <v>472</v>
      </c>
      <c r="F16" s="179" t="s">
        <v>473</v>
      </c>
      <c r="G16" s="179" t="s">
        <v>474</v>
      </c>
      <c r="H16" s="179" t="s">
        <v>475</v>
      </c>
      <c r="I16" s="180"/>
      <c r="J16" s="179" t="s">
        <v>134</v>
      </c>
      <c r="K16" s="181">
        <v>-350707509</v>
      </c>
      <c r="L16" s="181">
        <v>-350707509</v>
      </c>
      <c r="M16" s="182">
        <v>-20691.740000000002</v>
      </c>
      <c r="N16" s="182">
        <v>-15080.42</v>
      </c>
      <c r="O16" s="182">
        <v>-118098.14</v>
      </c>
      <c r="P16" s="183">
        <v>0</v>
      </c>
      <c r="Q16" s="183">
        <v>0</v>
      </c>
      <c r="R16" s="196" t="s">
        <v>524</v>
      </c>
      <c r="S16" s="179" t="s">
        <v>477</v>
      </c>
      <c r="T16" s="179" t="s">
        <v>478</v>
      </c>
      <c r="U16" s="179" t="s">
        <v>479</v>
      </c>
      <c r="V16" s="178">
        <v>0</v>
      </c>
      <c r="W16" s="177">
        <v>33</v>
      </c>
      <c r="X16" s="179" t="s">
        <v>480</v>
      </c>
      <c r="Y16" s="184">
        <v>43495</v>
      </c>
      <c r="Z16" s="184">
        <v>43495</v>
      </c>
      <c r="AA16" s="185">
        <v>43497.153935185182</v>
      </c>
      <c r="AB16" s="179" t="s">
        <v>481</v>
      </c>
      <c r="AC16" s="179" t="s">
        <v>482</v>
      </c>
      <c r="AD16" s="179" t="s">
        <v>483</v>
      </c>
      <c r="AE16" s="179" t="s">
        <v>525</v>
      </c>
      <c r="AF16" s="180"/>
      <c r="AG16" s="179" t="s">
        <v>526</v>
      </c>
      <c r="AH16" s="180"/>
      <c r="AI16" s="180"/>
      <c r="AJ16" s="180"/>
      <c r="AK16" s="180"/>
      <c r="AL16" s="180"/>
      <c r="AM16" s="180"/>
      <c r="AN16" s="180"/>
      <c r="AO16" s="179" t="s">
        <v>527</v>
      </c>
      <c r="AP16" s="180"/>
      <c r="AQ16" s="180"/>
      <c r="AR16" s="180"/>
      <c r="AS16" s="180"/>
      <c r="AT16" s="180"/>
      <c r="AU16" s="180"/>
      <c r="AV16" s="180"/>
      <c r="AW16" s="180"/>
      <c r="AX16" s="180"/>
      <c r="AY16" s="180"/>
      <c r="AZ16" s="179" t="s">
        <v>487</v>
      </c>
      <c r="BA16" s="179" t="s">
        <v>488</v>
      </c>
      <c r="BB16" s="179" t="s">
        <v>489</v>
      </c>
      <c r="BC16" s="179" t="s">
        <v>490</v>
      </c>
      <c r="BD16" s="179" t="s">
        <v>491</v>
      </c>
      <c r="BE16" s="179" t="s">
        <v>492</v>
      </c>
      <c r="BF16" s="179" t="s">
        <v>488</v>
      </c>
      <c r="BG16" s="179" t="s">
        <v>493</v>
      </c>
      <c r="BH16" s="179" t="s">
        <v>494</v>
      </c>
      <c r="BI16" s="179" t="s">
        <v>495</v>
      </c>
      <c r="BJ16" s="179" t="s">
        <v>496</v>
      </c>
      <c r="BK16" s="179" t="s">
        <v>497</v>
      </c>
      <c r="BL16" s="179" t="s">
        <v>498</v>
      </c>
      <c r="BM16" s="179" t="s">
        <v>499</v>
      </c>
      <c r="BN16" s="179" t="s">
        <v>500</v>
      </c>
      <c r="BO16" s="186"/>
      <c r="BP16" t="str">
        <f t="shared" si="1"/>
        <v>C</v>
      </c>
    </row>
    <row r="17" spans="1:68" x14ac:dyDescent="0.25">
      <c r="A17" s="187">
        <v>2019</v>
      </c>
      <c r="B17" s="188">
        <v>1</v>
      </c>
      <c r="C17" s="189" t="s">
        <v>471</v>
      </c>
      <c r="D17" s="189" t="s">
        <v>472</v>
      </c>
      <c r="E17" s="189" t="s">
        <v>472</v>
      </c>
      <c r="F17" s="189" t="s">
        <v>473</v>
      </c>
      <c r="G17" s="189" t="s">
        <v>474</v>
      </c>
      <c r="H17" s="189" t="s">
        <v>475</v>
      </c>
      <c r="I17" s="190"/>
      <c r="J17" s="189" t="s">
        <v>134</v>
      </c>
      <c r="K17" s="191">
        <v>-381033404</v>
      </c>
      <c r="L17" s="191">
        <v>-381033404</v>
      </c>
      <c r="M17" s="192">
        <v>-22480.97</v>
      </c>
      <c r="N17" s="192">
        <v>-16384.439999999999</v>
      </c>
      <c r="O17" s="192">
        <v>-128310.16</v>
      </c>
      <c r="P17" s="193">
        <v>0</v>
      </c>
      <c r="Q17" s="193">
        <v>0</v>
      </c>
      <c r="R17" s="197" t="s">
        <v>528</v>
      </c>
      <c r="S17" s="189" t="s">
        <v>477</v>
      </c>
      <c r="T17" s="189" t="s">
        <v>478</v>
      </c>
      <c r="U17" s="189" t="s">
        <v>479</v>
      </c>
      <c r="V17" s="188">
        <v>0</v>
      </c>
      <c r="W17" s="187">
        <v>33</v>
      </c>
      <c r="X17" s="189" t="s">
        <v>480</v>
      </c>
      <c r="Y17" s="194">
        <v>43495</v>
      </c>
      <c r="Z17" s="194">
        <v>43495</v>
      </c>
      <c r="AA17" s="195">
        <v>43497.153935185182</v>
      </c>
      <c r="AB17" s="189" t="s">
        <v>481</v>
      </c>
      <c r="AC17" s="189" t="s">
        <v>482</v>
      </c>
      <c r="AD17" s="189" t="s">
        <v>483</v>
      </c>
      <c r="AE17" s="189" t="s">
        <v>525</v>
      </c>
      <c r="AF17" s="190"/>
      <c r="AG17" s="189" t="s">
        <v>529</v>
      </c>
      <c r="AH17" s="190"/>
      <c r="AI17" s="190"/>
      <c r="AJ17" s="190"/>
      <c r="AK17" s="190"/>
      <c r="AL17" s="190"/>
      <c r="AM17" s="190"/>
      <c r="AN17" s="190"/>
      <c r="AO17" s="189" t="s">
        <v>530</v>
      </c>
      <c r="AP17" s="190"/>
      <c r="AQ17" s="190"/>
      <c r="AR17" s="190"/>
      <c r="AS17" s="190"/>
      <c r="AT17" s="190"/>
      <c r="AU17" s="190"/>
      <c r="AV17" s="190"/>
      <c r="AW17" s="190"/>
      <c r="AX17" s="190"/>
      <c r="AY17" s="190"/>
      <c r="AZ17" s="189" t="s">
        <v>487</v>
      </c>
      <c r="BA17" s="189" t="s">
        <v>488</v>
      </c>
      <c r="BB17" s="189" t="s">
        <v>489</v>
      </c>
      <c r="BC17" s="189" t="s">
        <v>490</v>
      </c>
      <c r="BD17" s="189" t="s">
        <v>491</v>
      </c>
      <c r="BE17" s="189" t="s">
        <v>492</v>
      </c>
      <c r="BF17" s="189" t="s">
        <v>488</v>
      </c>
      <c r="BG17" s="189" t="s">
        <v>493</v>
      </c>
      <c r="BH17" s="189" t="s">
        <v>494</v>
      </c>
      <c r="BI17" s="189" t="s">
        <v>495</v>
      </c>
      <c r="BJ17" s="189" t="s">
        <v>496</v>
      </c>
      <c r="BK17" s="189" t="s">
        <v>497</v>
      </c>
      <c r="BL17" s="189" t="s">
        <v>498</v>
      </c>
      <c r="BM17" s="189" t="s">
        <v>499</v>
      </c>
      <c r="BN17" s="189" t="s">
        <v>500</v>
      </c>
      <c r="BO17" s="190"/>
      <c r="BP17" t="str">
        <f t="shared" si="1"/>
        <v>C</v>
      </c>
    </row>
    <row r="18" spans="1:68" x14ac:dyDescent="0.25">
      <c r="A18" s="177">
        <v>2019</v>
      </c>
      <c r="B18" s="178">
        <v>1</v>
      </c>
      <c r="C18" s="179" t="s">
        <v>471</v>
      </c>
      <c r="D18" s="179" t="s">
        <v>472</v>
      </c>
      <c r="E18" s="179" t="s">
        <v>472</v>
      </c>
      <c r="F18" s="179" t="s">
        <v>473</v>
      </c>
      <c r="G18" s="179" t="s">
        <v>474</v>
      </c>
      <c r="H18" s="179" t="s">
        <v>475</v>
      </c>
      <c r="I18" s="180"/>
      <c r="J18" s="179" t="s">
        <v>134</v>
      </c>
      <c r="K18" s="181">
        <v>-174268640</v>
      </c>
      <c r="L18" s="181">
        <v>-174268640</v>
      </c>
      <c r="M18" s="182">
        <v>-10281.85</v>
      </c>
      <c r="N18" s="182">
        <v>-7493.55</v>
      </c>
      <c r="O18" s="182">
        <v>-58683.67</v>
      </c>
      <c r="P18" s="183">
        <v>0</v>
      </c>
      <c r="Q18" s="183">
        <v>0</v>
      </c>
      <c r="R18" s="179" t="s">
        <v>510</v>
      </c>
      <c r="S18" s="179" t="s">
        <v>477</v>
      </c>
      <c r="T18" s="179" t="s">
        <v>478</v>
      </c>
      <c r="U18" s="179" t="s">
        <v>479</v>
      </c>
      <c r="V18" s="178">
        <v>0</v>
      </c>
      <c r="W18" s="177">
        <v>33</v>
      </c>
      <c r="X18" s="179" t="s">
        <v>480</v>
      </c>
      <c r="Y18" s="184">
        <v>43495</v>
      </c>
      <c r="Z18" s="184">
        <v>43495</v>
      </c>
      <c r="AA18" s="185">
        <v>43497.153935185182</v>
      </c>
      <c r="AB18" s="179" t="s">
        <v>481</v>
      </c>
      <c r="AC18" s="179" t="s">
        <v>482</v>
      </c>
      <c r="AD18" s="179" t="s">
        <v>483</v>
      </c>
      <c r="AE18" s="179" t="s">
        <v>525</v>
      </c>
      <c r="AF18" s="180"/>
      <c r="AG18" s="179" t="s">
        <v>529</v>
      </c>
      <c r="AH18" s="180"/>
      <c r="AI18" s="180"/>
      <c r="AJ18" s="180"/>
      <c r="AK18" s="180"/>
      <c r="AL18" s="180"/>
      <c r="AM18" s="180"/>
      <c r="AN18" s="180"/>
      <c r="AO18" s="179" t="s">
        <v>530</v>
      </c>
      <c r="AP18" s="180"/>
      <c r="AQ18" s="180"/>
      <c r="AR18" s="180"/>
      <c r="AS18" s="180"/>
      <c r="AT18" s="180"/>
      <c r="AU18" s="180"/>
      <c r="AV18" s="180"/>
      <c r="AW18" s="180"/>
      <c r="AX18" s="180"/>
      <c r="AY18" s="180"/>
      <c r="AZ18" s="179" t="s">
        <v>487</v>
      </c>
      <c r="BA18" s="179" t="s">
        <v>488</v>
      </c>
      <c r="BB18" s="179" t="s">
        <v>489</v>
      </c>
      <c r="BC18" s="179" t="s">
        <v>490</v>
      </c>
      <c r="BD18" s="179" t="s">
        <v>491</v>
      </c>
      <c r="BE18" s="179" t="s">
        <v>492</v>
      </c>
      <c r="BF18" s="179" t="s">
        <v>488</v>
      </c>
      <c r="BG18" s="179" t="s">
        <v>493</v>
      </c>
      <c r="BH18" s="179" t="s">
        <v>494</v>
      </c>
      <c r="BI18" s="179" t="s">
        <v>495</v>
      </c>
      <c r="BJ18" s="179" t="s">
        <v>496</v>
      </c>
      <c r="BK18" s="179" t="s">
        <v>497</v>
      </c>
      <c r="BL18" s="179" t="s">
        <v>498</v>
      </c>
      <c r="BM18" s="179" t="s">
        <v>499</v>
      </c>
      <c r="BN18" s="179" t="s">
        <v>500</v>
      </c>
      <c r="BO18" s="186"/>
    </row>
    <row r="19" spans="1:68" x14ac:dyDescent="0.25">
      <c r="A19" s="187">
        <v>2019</v>
      </c>
      <c r="B19" s="188">
        <v>1</v>
      </c>
      <c r="C19" s="189" t="s">
        <v>471</v>
      </c>
      <c r="D19" s="189" t="s">
        <v>472</v>
      </c>
      <c r="E19" s="189" t="s">
        <v>472</v>
      </c>
      <c r="F19" s="189" t="s">
        <v>473</v>
      </c>
      <c r="G19" s="189" t="s">
        <v>474</v>
      </c>
      <c r="H19" s="189" t="s">
        <v>475</v>
      </c>
      <c r="I19" s="190"/>
      <c r="J19" s="189" t="s">
        <v>134</v>
      </c>
      <c r="K19" s="191">
        <v>-26838000</v>
      </c>
      <c r="L19" s="191">
        <v>-26838000</v>
      </c>
      <c r="M19" s="192">
        <v>-1583.44</v>
      </c>
      <c r="N19" s="192">
        <v>-1154.03</v>
      </c>
      <c r="O19" s="192">
        <v>-9037.5</v>
      </c>
      <c r="P19" s="193">
        <v>0</v>
      </c>
      <c r="Q19" s="193">
        <v>0</v>
      </c>
      <c r="R19" s="189" t="s">
        <v>513</v>
      </c>
      <c r="S19" s="189" t="s">
        <v>477</v>
      </c>
      <c r="T19" s="189" t="s">
        <v>478</v>
      </c>
      <c r="U19" s="189" t="s">
        <v>479</v>
      </c>
      <c r="V19" s="188">
        <v>0</v>
      </c>
      <c r="W19" s="187">
        <v>33</v>
      </c>
      <c r="X19" s="189" t="s">
        <v>480</v>
      </c>
      <c r="Y19" s="194">
        <v>43495</v>
      </c>
      <c r="Z19" s="194">
        <v>43495</v>
      </c>
      <c r="AA19" s="195">
        <v>43497.153935185182</v>
      </c>
      <c r="AB19" s="189" t="s">
        <v>481</v>
      </c>
      <c r="AC19" s="189" t="s">
        <v>482</v>
      </c>
      <c r="AD19" s="189" t="s">
        <v>483</v>
      </c>
      <c r="AE19" s="189" t="s">
        <v>525</v>
      </c>
      <c r="AF19" s="190"/>
      <c r="AG19" s="189" t="s">
        <v>529</v>
      </c>
      <c r="AH19" s="190"/>
      <c r="AI19" s="190"/>
      <c r="AJ19" s="190"/>
      <c r="AK19" s="190"/>
      <c r="AL19" s="190"/>
      <c r="AM19" s="190"/>
      <c r="AN19" s="190"/>
      <c r="AO19" s="189" t="s">
        <v>530</v>
      </c>
      <c r="AP19" s="190"/>
      <c r="AQ19" s="190"/>
      <c r="AR19" s="190"/>
      <c r="AS19" s="190"/>
      <c r="AT19" s="190"/>
      <c r="AU19" s="190"/>
      <c r="AV19" s="190"/>
      <c r="AW19" s="190"/>
      <c r="AX19" s="190"/>
      <c r="AY19" s="190"/>
      <c r="AZ19" s="189" t="s">
        <v>487</v>
      </c>
      <c r="BA19" s="189" t="s">
        <v>488</v>
      </c>
      <c r="BB19" s="189" t="s">
        <v>489</v>
      </c>
      <c r="BC19" s="189" t="s">
        <v>490</v>
      </c>
      <c r="BD19" s="189" t="s">
        <v>491</v>
      </c>
      <c r="BE19" s="189" t="s">
        <v>492</v>
      </c>
      <c r="BF19" s="189" t="s">
        <v>488</v>
      </c>
      <c r="BG19" s="189" t="s">
        <v>493</v>
      </c>
      <c r="BH19" s="189" t="s">
        <v>494</v>
      </c>
      <c r="BI19" s="189" t="s">
        <v>495</v>
      </c>
      <c r="BJ19" s="189" t="s">
        <v>496</v>
      </c>
      <c r="BK19" s="189" t="s">
        <v>497</v>
      </c>
      <c r="BL19" s="189" t="s">
        <v>498</v>
      </c>
      <c r="BM19" s="189" t="s">
        <v>499</v>
      </c>
      <c r="BN19" s="189" t="s">
        <v>500</v>
      </c>
      <c r="BO19" s="190"/>
    </row>
    <row r="20" spans="1:68" x14ac:dyDescent="0.25">
      <c r="A20" s="177">
        <v>2019</v>
      </c>
      <c r="B20" s="178">
        <v>1</v>
      </c>
      <c r="C20" s="179" t="s">
        <v>471</v>
      </c>
      <c r="D20" s="179" t="s">
        <v>472</v>
      </c>
      <c r="E20" s="179" t="s">
        <v>472</v>
      </c>
      <c r="F20" s="179" t="s">
        <v>473</v>
      </c>
      <c r="G20" s="179" t="s">
        <v>474</v>
      </c>
      <c r="H20" s="179" t="s">
        <v>475</v>
      </c>
      <c r="I20" s="180"/>
      <c r="J20" s="179" t="s">
        <v>134</v>
      </c>
      <c r="K20" s="181">
        <v>-2677000</v>
      </c>
      <c r="L20" s="181">
        <v>-2677000</v>
      </c>
      <c r="M20" s="182">
        <v>-157.94</v>
      </c>
      <c r="N20" s="182">
        <v>-115.11</v>
      </c>
      <c r="O20" s="182">
        <v>-901.46</v>
      </c>
      <c r="P20" s="183">
        <v>0</v>
      </c>
      <c r="Q20" s="183">
        <v>0</v>
      </c>
      <c r="R20" s="196" t="s">
        <v>531</v>
      </c>
      <c r="S20" s="179" t="s">
        <v>477</v>
      </c>
      <c r="T20" s="179" t="s">
        <v>478</v>
      </c>
      <c r="U20" s="179" t="s">
        <v>479</v>
      </c>
      <c r="V20" s="178">
        <v>0</v>
      </c>
      <c r="W20" s="177">
        <v>33</v>
      </c>
      <c r="X20" s="179" t="s">
        <v>480</v>
      </c>
      <c r="Y20" s="184">
        <v>43495</v>
      </c>
      <c r="Z20" s="184">
        <v>43495</v>
      </c>
      <c r="AA20" s="185">
        <v>43497.153935185182</v>
      </c>
      <c r="AB20" s="179" t="s">
        <v>481</v>
      </c>
      <c r="AC20" s="179" t="s">
        <v>482</v>
      </c>
      <c r="AD20" s="179" t="s">
        <v>483</v>
      </c>
      <c r="AE20" s="179" t="s">
        <v>525</v>
      </c>
      <c r="AF20" s="180"/>
      <c r="AG20" s="179" t="s">
        <v>532</v>
      </c>
      <c r="AH20" s="180"/>
      <c r="AI20" s="180"/>
      <c r="AJ20" s="180"/>
      <c r="AK20" s="180"/>
      <c r="AL20" s="180"/>
      <c r="AM20" s="180"/>
      <c r="AN20" s="180"/>
      <c r="AO20" s="179" t="s">
        <v>512</v>
      </c>
      <c r="AP20" s="180"/>
      <c r="AQ20" s="180"/>
      <c r="AR20" s="180"/>
      <c r="AS20" s="180"/>
      <c r="AT20" s="180"/>
      <c r="AU20" s="180"/>
      <c r="AV20" s="180"/>
      <c r="AW20" s="180"/>
      <c r="AX20" s="180"/>
      <c r="AY20" s="180"/>
      <c r="AZ20" s="179" t="s">
        <v>487</v>
      </c>
      <c r="BA20" s="179" t="s">
        <v>488</v>
      </c>
      <c r="BB20" s="179" t="s">
        <v>489</v>
      </c>
      <c r="BC20" s="179" t="s">
        <v>490</v>
      </c>
      <c r="BD20" s="179" t="s">
        <v>491</v>
      </c>
      <c r="BE20" s="179" t="s">
        <v>492</v>
      </c>
      <c r="BF20" s="179" t="s">
        <v>488</v>
      </c>
      <c r="BG20" s="179" t="s">
        <v>493</v>
      </c>
      <c r="BH20" s="179" t="s">
        <v>494</v>
      </c>
      <c r="BI20" s="179" t="s">
        <v>495</v>
      </c>
      <c r="BJ20" s="179" t="s">
        <v>496</v>
      </c>
      <c r="BK20" s="179" t="s">
        <v>497</v>
      </c>
      <c r="BL20" s="179" t="s">
        <v>498</v>
      </c>
      <c r="BM20" s="179" t="s">
        <v>499</v>
      </c>
      <c r="BN20" s="179" t="s">
        <v>500</v>
      </c>
      <c r="BO20" s="186"/>
      <c r="BP20" t="str">
        <f t="shared" ref="BP20:BP21" si="2">IF(K20&gt;0,"D","C")</f>
        <v>C</v>
      </c>
    </row>
    <row r="21" spans="1:68" x14ac:dyDescent="0.25">
      <c r="A21" s="187">
        <v>2019</v>
      </c>
      <c r="B21" s="188">
        <v>1</v>
      </c>
      <c r="C21" s="189" t="s">
        <v>471</v>
      </c>
      <c r="D21" s="189" t="s">
        <v>472</v>
      </c>
      <c r="E21" s="189" t="s">
        <v>472</v>
      </c>
      <c r="F21" s="189" t="s">
        <v>473</v>
      </c>
      <c r="G21" s="189" t="s">
        <v>474</v>
      </c>
      <c r="H21" s="189" t="s">
        <v>475</v>
      </c>
      <c r="I21" s="190"/>
      <c r="J21" s="189" t="s">
        <v>134</v>
      </c>
      <c r="K21" s="191">
        <v>-728093</v>
      </c>
      <c r="L21" s="191">
        <v>-728093</v>
      </c>
      <c r="M21" s="192">
        <v>-42.96</v>
      </c>
      <c r="N21" s="192">
        <v>-31.31</v>
      </c>
      <c r="O21" s="192">
        <v>-245.18</v>
      </c>
      <c r="P21" s="193">
        <v>0</v>
      </c>
      <c r="Q21" s="193">
        <v>0</v>
      </c>
      <c r="R21" s="197" t="s">
        <v>533</v>
      </c>
      <c r="S21" s="189" t="s">
        <v>477</v>
      </c>
      <c r="T21" s="189" t="s">
        <v>478</v>
      </c>
      <c r="U21" s="189" t="s">
        <v>479</v>
      </c>
      <c r="V21" s="188">
        <v>0</v>
      </c>
      <c r="W21" s="187">
        <v>42</v>
      </c>
      <c r="X21" s="189" t="s">
        <v>480</v>
      </c>
      <c r="Y21" s="194">
        <v>43496</v>
      </c>
      <c r="Z21" s="194">
        <v>43496</v>
      </c>
      <c r="AA21" s="195">
        <v>43497.153935185182</v>
      </c>
      <c r="AB21" s="189" t="s">
        <v>481</v>
      </c>
      <c r="AC21" s="189" t="s">
        <v>482</v>
      </c>
      <c r="AD21" s="189" t="s">
        <v>483</v>
      </c>
      <c r="AE21" s="189" t="s">
        <v>534</v>
      </c>
      <c r="AF21" s="190"/>
      <c r="AG21" s="189" t="s">
        <v>535</v>
      </c>
      <c r="AH21" s="190"/>
      <c r="AI21" s="190"/>
      <c r="AJ21" s="190"/>
      <c r="AK21" s="190"/>
      <c r="AL21" s="190"/>
      <c r="AM21" s="190"/>
      <c r="AN21" s="190"/>
      <c r="AO21" s="189" t="s">
        <v>504</v>
      </c>
      <c r="AP21" s="190"/>
      <c r="AQ21" s="190"/>
      <c r="AR21" s="190"/>
      <c r="AS21" s="190"/>
      <c r="AT21" s="190"/>
      <c r="AU21" s="190"/>
      <c r="AV21" s="190"/>
      <c r="AW21" s="190"/>
      <c r="AX21" s="190"/>
      <c r="AY21" s="190"/>
      <c r="AZ21" s="189" t="s">
        <v>487</v>
      </c>
      <c r="BA21" s="189" t="s">
        <v>488</v>
      </c>
      <c r="BB21" s="189" t="s">
        <v>489</v>
      </c>
      <c r="BC21" s="189" t="s">
        <v>490</v>
      </c>
      <c r="BD21" s="189" t="s">
        <v>491</v>
      </c>
      <c r="BE21" s="189" t="s">
        <v>492</v>
      </c>
      <c r="BF21" s="189" t="s">
        <v>488</v>
      </c>
      <c r="BG21" s="189" t="s">
        <v>493</v>
      </c>
      <c r="BH21" s="189" t="s">
        <v>494</v>
      </c>
      <c r="BI21" s="189" t="s">
        <v>495</v>
      </c>
      <c r="BJ21" s="189" t="s">
        <v>496</v>
      </c>
      <c r="BK21" s="189" t="s">
        <v>497</v>
      </c>
      <c r="BL21" s="189" t="s">
        <v>498</v>
      </c>
      <c r="BM21" s="189" t="s">
        <v>499</v>
      </c>
      <c r="BN21" s="189" t="s">
        <v>500</v>
      </c>
      <c r="BO21" s="190"/>
      <c r="BP21" t="str">
        <f t="shared" si="2"/>
        <v>C</v>
      </c>
    </row>
    <row r="22" spans="1:68" x14ac:dyDescent="0.25">
      <c r="A22" s="187">
        <v>2019</v>
      </c>
      <c r="B22" s="188">
        <v>1</v>
      </c>
      <c r="C22" s="189" t="s">
        <v>471</v>
      </c>
      <c r="D22" s="189" t="s">
        <v>536</v>
      </c>
      <c r="E22" s="189" t="s">
        <v>472</v>
      </c>
      <c r="F22" s="189" t="s">
        <v>473</v>
      </c>
      <c r="G22" s="189" t="s">
        <v>474</v>
      </c>
      <c r="H22" s="189" t="s">
        <v>475</v>
      </c>
      <c r="I22" s="190"/>
      <c r="J22" s="189" t="s">
        <v>134</v>
      </c>
      <c r="K22" s="191">
        <v>0</v>
      </c>
      <c r="L22" s="191">
        <v>0</v>
      </c>
      <c r="M22" s="192">
        <v>1376.33</v>
      </c>
      <c r="N22" s="192">
        <v>0</v>
      </c>
      <c r="O22" s="192">
        <v>-470.98</v>
      </c>
      <c r="P22" s="193">
        <v>0</v>
      </c>
      <c r="Q22" s="193">
        <v>0</v>
      </c>
      <c r="R22" s="189" t="s">
        <v>537</v>
      </c>
      <c r="S22" s="190"/>
      <c r="T22" s="189" t="s">
        <v>538</v>
      </c>
      <c r="U22" s="189" t="s">
        <v>539</v>
      </c>
      <c r="V22" s="188">
        <v>0</v>
      </c>
      <c r="W22" s="187">
        <v>44</v>
      </c>
      <c r="X22" s="189" t="s">
        <v>480</v>
      </c>
      <c r="Y22" s="194">
        <v>43496</v>
      </c>
      <c r="Z22" s="194">
        <v>43496</v>
      </c>
      <c r="AA22" s="195">
        <v>43496.897731481484</v>
      </c>
      <c r="AB22" s="189" t="s">
        <v>540</v>
      </c>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89" t="s">
        <v>487</v>
      </c>
      <c r="BA22" s="189" t="s">
        <v>488</v>
      </c>
      <c r="BB22" s="189" t="s">
        <v>489</v>
      </c>
      <c r="BC22" s="189" t="s">
        <v>490</v>
      </c>
      <c r="BD22" s="189" t="s">
        <v>491</v>
      </c>
      <c r="BE22" s="189" t="s">
        <v>492</v>
      </c>
      <c r="BF22" s="189" t="s">
        <v>488</v>
      </c>
      <c r="BG22" s="189" t="s">
        <v>493</v>
      </c>
      <c r="BH22" s="189" t="s">
        <v>494</v>
      </c>
      <c r="BI22" s="189" t="s">
        <v>495</v>
      </c>
      <c r="BJ22" s="189" t="s">
        <v>496</v>
      </c>
      <c r="BK22" s="189" t="s">
        <v>497</v>
      </c>
      <c r="BL22" s="189" t="s">
        <v>498</v>
      </c>
      <c r="BM22" s="189" t="s">
        <v>499</v>
      </c>
      <c r="BN22" s="189" t="s">
        <v>500</v>
      </c>
      <c r="BO22" s="190"/>
    </row>
    <row r="23" spans="1:68" x14ac:dyDescent="0.25">
      <c r="A23" s="177">
        <v>2019</v>
      </c>
      <c r="B23" s="178">
        <v>1</v>
      </c>
      <c r="C23" s="179" t="s">
        <v>471</v>
      </c>
      <c r="D23" s="179" t="s">
        <v>536</v>
      </c>
      <c r="E23" s="179" t="s">
        <v>472</v>
      </c>
      <c r="F23" s="179" t="s">
        <v>473</v>
      </c>
      <c r="G23" s="179" t="s">
        <v>474</v>
      </c>
      <c r="H23" s="179" t="s">
        <v>475</v>
      </c>
      <c r="I23" s="180"/>
      <c r="J23" s="179" t="s">
        <v>134</v>
      </c>
      <c r="K23" s="181">
        <v>0</v>
      </c>
      <c r="L23" s="181">
        <v>0</v>
      </c>
      <c r="M23" s="182">
        <v>104.53</v>
      </c>
      <c r="N23" s="182">
        <v>-0.01</v>
      </c>
      <c r="O23" s="182">
        <v>-35.770000000000003</v>
      </c>
      <c r="P23" s="183">
        <v>0</v>
      </c>
      <c r="Q23" s="183">
        <v>0</v>
      </c>
      <c r="R23" s="179" t="s">
        <v>537</v>
      </c>
      <c r="S23" s="180"/>
      <c r="T23" s="179" t="s">
        <v>538</v>
      </c>
      <c r="U23" s="179" t="s">
        <v>539</v>
      </c>
      <c r="V23" s="178">
        <v>0</v>
      </c>
      <c r="W23" s="177">
        <v>53</v>
      </c>
      <c r="X23" s="179" t="s">
        <v>480</v>
      </c>
      <c r="Y23" s="184">
        <v>43496</v>
      </c>
      <c r="Z23" s="184">
        <v>43496</v>
      </c>
      <c r="AA23" s="185">
        <v>43497.153935185182</v>
      </c>
      <c r="AB23" s="179" t="s">
        <v>540</v>
      </c>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79" t="s">
        <v>487</v>
      </c>
      <c r="BA23" s="179" t="s">
        <v>488</v>
      </c>
      <c r="BB23" s="179" t="s">
        <v>489</v>
      </c>
      <c r="BC23" s="179" t="s">
        <v>490</v>
      </c>
      <c r="BD23" s="179" t="s">
        <v>491</v>
      </c>
      <c r="BE23" s="179" t="s">
        <v>492</v>
      </c>
      <c r="BF23" s="179" t="s">
        <v>488</v>
      </c>
      <c r="BG23" s="179" t="s">
        <v>493</v>
      </c>
      <c r="BH23" s="179" t="s">
        <v>494</v>
      </c>
      <c r="BI23" s="179" t="s">
        <v>495</v>
      </c>
      <c r="BJ23" s="179" t="s">
        <v>496</v>
      </c>
      <c r="BK23" s="179" t="s">
        <v>497</v>
      </c>
      <c r="BL23" s="179" t="s">
        <v>498</v>
      </c>
      <c r="BM23" s="179" t="s">
        <v>499</v>
      </c>
      <c r="BN23" s="179" t="s">
        <v>500</v>
      </c>
      <c r="BO23" s="186"/>
    </row>
    <row r="24" spans="1:68" x14ac:dyDescent="0.25">
      <c r="A24" s="177">
        <v>2019</v>
      </c>
      <c r="B24" s="178">
        <v>1</v>
      </c>
      <c r="C24" s="179" t="s">
        <v>471</v>
      </c>
      <c r="D24" s="179" t="s">
        <v>541</v>
      </c>
      <c r="E24" s="179" t="s">
        <v>472</v>
      </c>
      <c r="F24" s="179" t="s">
        <v>473</v>
      </c>
      <c r="G24" s="179" t="s">
        <v>474</v>
      </c>
      <c r="H24" s="179" t="s">
        <v>475</v>
      </c>
      <c r="I24" s="180"/>
      <c r="J24" s="179" t="s">
        <v>134</v>
      </c>
      <c r="K24" s="181">
        <v>0</v>
      </c>
      <c r="L24" s="181">
        <v>0</v>
      </c>
      <c r="M24" s="182">
        <v>1480.87</v>
      </c>
      <c r="N24" s="182">
        <v>-0.01</v>
      </c>
      <c r="O24" s="182">
        <v>-506.75</v>
      </c>
      <c r="P24" s="183">
        <v>0</v>
      </c>
      <c r="Q24" s="183">
        <v>0</v>
      </c>
      <c r="R24" s="179" t="s">
        <v>537</v>
      </c>
      <c r="S24" s="180"/>
      <c r="T24" s="179" t="s">
        <v>538</v>
      </c>
      <c r="U24" s="179" t="s">
        <v>539</v>
      </c>
      <c r="V24" s="178">
        <v>0</v>
      </c>
      <c r="W24" s="177">
        <v>58</v>
      </c>
      <c r="X24" s="179" t="s">
        <v>480</v>
      </c>
      <c r="Y24" s="184">
        <v>43496</v>
      </c>
      <c r="Z24" s="184">
        <v>43496</v>
      </c>
      <c r="AA24" s="185">
        <v>43498.325254629628</v>
      </c>
      <c r="AB24" s="179" t="s">
        <v>540</v>
      </c>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79" t="s">
        <v>487</v>
      </c>
      <c r="BA24" s="179" t="s">
        <v>488</v>
      </c>
      <c r="BB24" s="179" t="s">
        <v>489</v>
      </c>
      <c r="BC24" s="179" t="s">
        <v>490</v>
      </c>
      <c r="BD24" s="179" t="s">
        <v>491</v>
      </c>
      <c r="BE24" s="179" t="s">
        <v>492</v>
      </c>
      <c r="BF24" s="179" t="s">
        <v>488</v>
      </c>
      <c r="BG24" s="179" t="s">
        <v>493</v>
      </c>
      <c r="BH24" s="179" t="s">
        <v>494</v>
      </c>
      <c r="BI24" s="179" t="s">
        <v>495</v>
      </c>
      <c r="BJ24" s="179" t="s">
        <v>496</v>
      </c>
      <c r="BK24" s="179" t="s">
        <v>497</v>
      </c>
      <c r="BL24" s="179" t="s">
        <v>498</v>
      </c>
      <c r="BM24" s="179" t="s">
        <v>499</v>
      </c>
      <c r="BN24" s="179" t="s">
        <v>500</v>
      </c>
      <c r="BO24" s="186"/>
    </row>
    <row r="25" spans="1:68" x14ac:dyDescent="0.25">
      <c r="A25" s="187">
        <v>2019</v>
      </c>
      <c r="B25" s="188">
        <v>2</v>
      </c>
      <c r="C25" s="189" t="s">
        <v>471</v>
      </c>
      <c r="D25" s="189" t="s">
        <v>472</v>
      </c>
      <c r="E25" s="189" t="s">
        <v>472</v>
      </c>
      <c r="F25" s="189" t="s">
        <v>473</v>
      </c>
      <c r="G25" s="189" t="s">
        <v>474</v>
      </c>
      <c r="H25" s="189" t="s">
        <v>475</v>
      </c>
      <c r="I25" s="190"/>
      <c r="J25" s="189" t="s">
        <v>134</v>
      </c>
      <c r="K25" s="191">
        <v>-883858</v>
      </c>
      <c r="L25" s="191">
        <v>-883858</v>
      </c>
      <c r="M25" s="192">
        <v>-50.38</v>
      </c>
      <c r="N25" s="192">
        <v>-38.01</v>
      </c>
      <c r="O25" s="192">
        <v>-298.24</v>
      </c>
      <c r="P25" s="193">
        <v>0</v>
      </c>
      <c r="Q25" s="193">
        <v>0</v>
      </c>
      <c r="R25" s="197" t="s">
        <v>548</v>
      </c>
      <c r="S25" s="189" t="s">
        <v>477</v>
      </c>
      <c r="T25" s="189" t="s">
        <v>478</v>
      </c>
      <c r="U25" s="189" t="s">
        <v>479</v>
      </c>
      <c r="V25" s="188">
        <v>0</v>
      </c>
      <c r="W25" s="187">
        <v>30</v>
      </c>
      <c r="X25" s="189" t="s">
        <v>480</v>
      </c>
      <c r="Y25" s="194">
        <v>43523</v>
      </c>
      <c r="Z25" s="194">
        <v>43523</v>
      </c>
      <c r="AA25" s="195">
        <v>43525.319131944445</v>
      </c>
      <c r="AB25" s="189" t="s">
        <v>481</v>
      </c>
      <c r="AC25" s="189" t="s">
        <v>482</v>
      </c>
      <c r="AD25" s="189" t="s">
        <v>483</v>
      </c>
      <c r="AE25" s="189" t="s">
        <v>515</v>
      </c>
      <c r="AF25" s="190"/>
      <c r="AG25" s="189" t="s">
        <v>549</v>
      </c>
      <c r="AH25" s="190"/>
      <c r="AI25" s="190"/>
      <c r="AJ25" s="190"/>
      <c r="AK25" s="190"/>
      <c r="AL25" s="190"/>
      <c r="AM25" s="190"/>
      <c r="AN25" s="190"/>
      <c r="AO25" s="189" t="s">
        <v>550</v>
      </c>
      <c r="AP25" s="190"/>
      <c r="AQ25" s="190"/>
      <c r="AR25" s="190"/>
      <c r="AS25" s="190"/>
      <c r="AT25" s="190"/>
      <c r="AU25" s="190"/>
      <c r="AV25" s="190"/>
      <c r="AW25" s="190"/>
      <c r="AX25" s="190"/>
      <c r="AY25" s="190"/>
      <c r="AZ25" s="189" t="s">
        <v>487</v>
      </c>
      <c r="BA25" s="189" t="s">
        <v>488</v>
      </c>
      <c r="BB25" s="189" t="s">
        <v>489</v>
      </c>
      <c r="BC25" s="189" t="s">
        <v>490</v>
      </c>
      <c r="BD25" s="189" t="s">
        <v>491</v>
      </c>
      <c r="BE25" s="189" t="s">
        <v>492</v>
      </c>
      <c r="BF25" s="189" t="s">
        <v>488</v>
      </c>
      <c r="BG25" s="189" t="s">
        <v>493</v>
      </c>
      <c r="BH25" s="189" t="s">
        <v>494</v>
      </c>
      <c r="BI25" s="189" t="s">
        <v>495</v>
      </c>
      <c r="BJ25" s="189" t="s">
        <v>496</v>
      </c>
      <c r="BK25" s="189" t="s">
        <v>497</v>
      </c>
      <c r="BL25" s="189" t="s">
        <v>498</v>
      </c>
      <c r="BM25" s="189" t="s">
        <v>499</v>
      </c>
      <c r="BN25" s="189" t="s">
        <v>500</v>
      </c>
      <c r="BO25" s="190"/>
      <c r="BP25" t="str">
        <f t="shared" ref="BP25:BP27" si="3">IF(K25&gt;0,"D","C")</f>
        <v>C</v>
      </c>
    </row>
    <row r="26" spans="1:68" x14ac:dyDescent="0.25">
      <c r="A26" s="177">
        <v>2019</v>
      </c>
      <c r="B26" s="178">
        <v>2</v>
      </c>
      <c r="C26" s="179" t="s">
        <v>471</v>
      </c>
      <c r="D26" s="179" t="s">
        <v>472</v>
      </c>
      <c r="E26" s="179" t="s">
        <v>472</v>
      </c>
      <c r="F26" s="179" t="s">
        <v>473</v>
      </c>
      <c r="G26" s="179" t="s">
        <v>474</v>
      </c>
      <c r="H26" s="179" t="s">
        <v>475</v>
      </c>
      <c r="I26" s="180"/>
      <c r="J26" s="179" t="s">
        <v>134</v>
      </c>
      <c r="K26" s="181">
        <v>-729644</v>
      </c>
      <c r="L26" s="181">
        <v>-729644</v>
      </c>
      <c r="M26" s="182">
        <v>-41.59</v>
      </c>
      <c r="N26" s="182">
        <v>-31.37</v>
      </c>
      <c r="O26" s="182">
        <v>-246.2</v>
      </c>
      <c r="P26" s="183">
        <v>0</v>
      </c>
      <c r="Q26" s="183">
        <v>0</v>
      </c>
      <c r="R26" s="196" t="s">
        <v>551</v>
      </c>
      <c r="S26" s="179" t="s">
        <v>477</v>
      </c>
      <c r="T26" s="179" t="s">
        <v>478</v>
      </c>
      <c r="U26" s="179" t="s">
        <v>479</v>
      </c>
      <c r="V26" s="178">
        <v>0</v>
      </c>
      <c r="W26" s="177">
        <v>30</v>
      </c>
      <c r="X26" s="179" t="s">
        <v>480</v>
      </c>
      <c r="Y26" s="184">
        <v>43523</v>
      </c>
      <c r="Z26" s="184">
        <v>43523</v>
      </c>
      <c r="AA26" s="185">
        <v>43525.319131944445</v>
      </c>
      <c r="AB26" s="179" t="s">
        <v>481</v>
      </c>
      <c r="AC26" s="179" t="s">
        <v>482</v>
      </c>
      <c r="AD26" s="179" t="s">
        <v>483</v>
      </c>
      <c r="AE26" s="179" t="s">
        <v>515</v>
      </c>
      <c r="AF26" s="180"/>
      <c r="AG26" s="179" t="s">
        <v>552</v>
      </c>
      <c r="AH26" s="180"/>
      <c r="AI26" s="180"/>
      <c r="AJ26" s="180"/>
      <c r="AK26" s="180"/>
      <c r="AL26" s="180"/>
      <c r="AM26" s="180"/>
      <c r="AN26" s="180"/>
      <c r="AO26" s="179" t="s">
        <v>550</v>
      </c>
      <c r="AP26" s="180"/>
      <c r="AQ26" s="180"/>
      <c r="AR26" s="180"/>
      <c r="AS26" s="180"/>
      <c r="AT26" s="180"/>
      <c r="AU26" s="180"/>
      <c r="AV26" s="180"/>
      <c r="AW26" s="180"/>
      <c r="AX26" s="180"/>
      <c r="AY26" s="180"/>
      <c r="AZ26" s="179" t="s">
        <v>487</v>
      </c>
      <c r="BA26" s="179" t="s">
        <v>488</v>
      </c>
      <c r="BB26" s="179" t="s">
        <v>489</v>
      </c>
      <c r="BC26" s="179" t="s">
        <v>490</v>
      </c>
      <c r="BD26" s="179" t="s">
        <v>491</v>
      </c>
      <c r="BE26" s="179" t="s">
        <v>492</v>
      </c>
      <c r="BF26" s="179" t="s">
        <v>488</v>
      </c>
      <c r="BG26" s="179" t="s">
        <v>493</v>
      </c>
      <c r="BH26" s="179" t="s">
        <v>494</v>
      </c>
      <c r="BI26" s="179" t="s">
        <v>495</v>
      </c>
      <c r="BJ26" s="179" t="s">
        <v>496</v>
      </c>
      <c r="BK26" s="179" t="s">
        <v>497</v>
      </c>
      <c r="BL26" s="179" t="s">
        <v>498</v>
      </c>
      <c r="BM26" s="179" t="s">
        <v>499</v>
      </c>
      <c r="BN26" s="179" t="s">
        <v>500</v>
      </c>
      <c r="BO26" s="186"/>
      <c r="BP26" t="str">
        <f t="shared" si="3"/>
        <v>C</v>
      </c>
    </row>
    <row r="27" spans="1:68" x14ac:dyDescent="0.25">
      <c r="A27" s="187">
        <v>2019</v>
      </c>
      <c r="B27" s="188">
        <v>2</v>
      </c>
      <c r="C27" s="189" t="s">
        <v>471</v>
      </c>
      <c r="D27" s="189" t="s">
        <v>472</v>
      </c>
      <c r="E27" s="189" t="s">
        <v>472</v>
      </c>
      <c r="F27" s="189" t="s">
        <v>473</v>
      </c>
      <c r="G27" s="189" t="s">
        <v>474</v>
      </c>
      <c r="H27" s="189" t="s">
        <v>475</v>
      </c>
      <c r="I27" s="190"/>
      <c r="J27" s="189" t="s">
        <v>134</v>
      </c>
      <c r="K27" s="191">
        <v>-385925855</v>
      </c>
      <c r="L27" s="191">
        <v>-385925855</v>
      </c>
      <c r="M27" s="192">
        <v>-21997.77</v>
      </c>
      <c r="N27" s="192">
        <v>-16594.810000000001</v>
      </c>
      <c r="O27" s="192">
        <v>-130221.78</v>
      </c>
      <c r="P27" s="193">
        <v>0</v>
      </c>
      <c r="Q27" s="193">
        <v>0</v>
      </c>
      <c r="R27" s="197" t="s">
        <v>553</v>
      </c>
      <c r="S27" s="189" t="s">
        <v>477</v>
      </c>
      <c r="T27" s="189" t="s">
        <v>478</v>
      </c>
      <c r="U27" s="189" t="s">
        <v>479</v>
      </c>
      <c r="V27" s="188">
        <v>0</v>
      </c>
      <c r="W27" s="187">
        <v>32</v>
      </c>
      <c r="X27" s="189" t="s">
        <v>480</v>
      </c>
      <c r="Y27" s="194">
        <v>43523</v>
      </c>
      <c r="Z27" s="194">
        <v>43523</v>
      </c>
      <c r="AA27" s="195">
        <v>43525.319131944445</v>
      </c>
      <c r="AB27" s="189" t="s">
        <v>481</v>
      </c>
      <c r="AC27" s="189" t="s">
        <v>482</v>
      </c>
      <c r="AD27" s="189" t="s">
        <v>483</v>
      </c>
      <c r="AE27" s="189" t="s">
        <v>525</v>
      </c>
      <c r="AF27" s="190"/>
      <c r="AG27" s="189" t="s">
        <v>554</v>
      </c>
      <c r="AH27" s="190"/>
      <c r="AI27" s="190"/>
      <c r="AJ27" s="190"/>
      <c r="AK27" s="190"/>
      <c r="AL27" s="190"/>
      <c r="AM27" s="190"/>
      <c r="AN27" s="190"/>
      <c r="AO27" s="189" t="s">
        <v>555</v>
      </c>
      <c r="AP27" s="190"/>
      <c r="AQ27" s="190"/>
      <c r="AR27" s="190"/>
      <c r="AS27" s="190"/>
      <c r="AT27" s="190"/>
      <c r="AU27" s="190"/>
      <c r="AV27" s="190"/>
      <c r="AW27" s="190"/>
      <c r="AX27" s="190"/>
      <c r="AY27" s="190"/>
      <c r="AZ27" s="189" t="s">
        <v>487</v>
      </c>
      <c r="BA27" s="189" t="s">
        <v>488</v>
      </c>
      <c r="BB27" s="189" t="s">
        <v>489</v>
      </c>
      <c r="BC27" s="189" t="s">
        <v>490</v>
      </c>
      <c r="BD27" s="189" t="s">
        <v>491</v>
      </c>
      <c r="BE27" s="189" t="s">
        <v>492</v>
      </c>
      <c r="BF27" s="189" t="s">
        <v>488</v>
      </c>
      <c r="BG27" s="189" t="s">
        <v>493</v>
      </c>
      <c r="BH27" s="189" t="s">
        <v>494</v>
      </c>
      <c r="BI27" s="189" t="s">
        <v>495</v>
      </c>
      <c r="BJ27" s="189" t="s">
        <v>496</v>
      </c>
      <c r="BK27" s="189" t="s">
        <v>497</v>
      </c>
      <c r="BL27" s="189" t="s">
        <v>498</v>
      </c>
      <c r="BM27" s="189" t="s">
        <v>499</v>
      </c>
      <c r="BN27" s="189" t="s">
        <v>500</v>
      </c>
      <c r="BO27" s="190"/>
      <c r="BP27" t="str">
        <f t="shared" si="3"/>
        <v>C</v>
      </c>
    </row>
    <row r="28" spans="1:68" x14ac:dyDescent="0.25">
      <c r="A28" s="177">
        <v>2019</v>
      </c>
      <c r="B28" s="178">
        <v>2</v>
      </c>
      <c r="C28" s="179" t="s">
        <v>471</v>
      </c>
      <c r="D28" s="179" t="s">
        <v>472</v>
      </c>
      <c r="E28" s="179" t="s">
        <v>472</v>
      </c>
      <c r="F28" s="179" t="s">
        <v>473</v>
      </c>
      <c r="G28" s="179" t="s">
        <v>474</v>
      </c>
      <c r="H28" s="179" t="s">
        <v>475</v>
      </c>
      <c r="I28" s="180"/>
      <c r="J28" s="179" t="s">
        <v>134</v>
      </c>
      <c r="K28" s="181">
        <v>-182340120</v>
      </c>
      <c r="L28" s="181">
        <v>-182340120</v>
      </c>
      <c r="M28" s="182">
        <v>-10393.39</v>
      </c>
      <c r="N28" s="182">
        <v>-7840.63</v>
      </c>
      <c r="O28" s="182">
        <v>-61526.47</v>
      </c>
      <c r="P28" s="183">
        <v>0</v>
      </c>
      <c r="Q28" s="183">
        <v>0</v>
      </c>
      <c r="R28" s="179" t="s">
        <v>556</v>
      </c>
      <c r="S28" s="179" t="s">
        <v>477</v>
      </c>
      <c r="T28" s="179" t="s">
        <v>478</v>
      </c>
      <c r="U28" s="179" t="s">
        <v>479</v>
      </c>
      <c r="V28" s="178">
        <v>0</v>
      </c>
      <c r="W28" s="177">
        <v>32</v>
      </c>
      <c r="X28" s="179" t="s">
        <v>480</v>
      </c>
      <c r="Y28" s="184">
        <v>43523</v>
      </c>
      <c r="Z28" s="184">
        <v>43523</v>
      </c>
      <c r="AA28" s="185">
        <v>43525.319131944445</v>
      </c>
      <c r="AB28" s="179" t="s">
        <v>481</v>
      </c>
      <c r="AC28" s="179" t="s">
        <v>482</v>
      </c>
      <c r="AD28" s="179" t="s">
        <v>483</v>
      </c>
      <c r="AE28" s="179" t="s">
        <v>525</v>
      </c>
      <c r="AF28" s="180"/>
      <c r="AG28" s="179" t="s">
        <v>554</v>
      </c>
      <c r="AH28" s="180"/>
      <c r="AI28" s="180"/>
      <c r="AJ28" s="180"/>
      <c r="AK28" s="180"/>
      <c r="AL28" s="180"/>
      <c r="AM28" s="180"/>
      <c r="AN28" s="180"/>
      <c r="AO28" s="179" t="s">
        <v>555</v>
      </c>
      <c r="AP28" s="180"/>
      <c r="AQ28" s="180"/>
      <c r="AR28" s="180"/>
      <c r="AS28" s="180"/>
      <c r="AT28" s="180"/>
      <c r="AU28" s="180"/>
      <c r="AV28" s="180"/>
      <c r="AW28" s="180"/>
      <c r="AX28" s="180"/>
      <c r="AY28" s="180"/>
      <c r="AZ28" s="179" t="s">
        <v>487</v>
      </c>
      <c r="BA28" s="179" t="s">
        <v>488</v>
      </c>
      <c r="BB28" s="179" t="s">
        <v>489</v>
      </c>
      <c r="BC28" s="179" t="s">
        <v>490</v>
      </c>
      <c r="BD28" s="179" t="s">
        <v>491</v>
      </c>
      <c r="BE28" s="179" t="s">
        <v>492</v>
      </c>
      <c r="BF28" s="179" t="s">
        <v>488</v>
      </c>
      <c r="BG28" s="179" t="s">
        <v>493</v>
      </c>
      <c r="BH28" s="179" t="s">
        <v>494</v>
      </c>
      <c r="BI28" s="179" t="s">
        <v>495</v>
      </c>
      <c r="BJ28" s="179" t="s">
        <v>496</v>
      </c>
      <c r="BK28" s="179" t="s">
        <v>497</v>
      </c>
      <c r="BL28" s="179" t="s">
        <v>498</v>
      </c>
      <c r="BM28" s="179" t="s">
        <v>499</v>
      </c>
      <c r="BN28" s="179" t="s">
        <v>500</v>
      </c>
      <c r="BO28" s="186"/>
    </row>
    <row r="29" spans="1:68" x14ac:dyDescent="0.25">
      <c r="A29" s="187">
        <v>2019</v>
      </c>
      <c r="B29" s="188">
        <v>2</v>
      </c>
      <c r="C29" s="189" t="s">
        <v>471</v>
      </c>
      <c r="D29" s="189" t="s">
        <v>472</v>
      </c>
      <c r="E29" s="189" t="s">
        <v>472</v>
      </c>
      <c r="F29" s="189" t="s">
        <v>473</v>
      </c>
      <c r="G29" s="189" t="s">
        <v>474</v>
      </c>
      <c r="H29" s="189" t="s">
        <v>475</v>
      </c>
      <c r="I29" s="190"/>
      <c r="J29" s="189" t="s">
        <v>134</v>
      </c>
      <c r="K29" s="191">
        <v>-28089000</v>
      </c>
      <c r="L29" s="191">
        <v>-28089000</v>
      </c>
      <c r="M29" s="192">
        <v>-1601.07</v>
      </c>
      <c r="N29" s="192">
        <v>-1207.83</v>
      </c>
      <c r="O29" s="192">
        <v>-9477.99</v>
      </c>
      <c r="P29" s="193">
        <v>0</v>
      </c>
      <c r="Q29" s="193">
        <v>0</v>
      </c>
      <c r="R29" s="189" t="s">
        <v>557</v>
      </c>
      <c r="S29" s="189" t="s">
        <v>477</v>
      </c>
      <c r="T29" s="189" t="s">
        <v>478</v>
      </c>
      <c r="U29" s="189" t="s">
        <v>479</v>
      </c>
      <c r="V29" s="188">
        <v>0</v>
      </c>
      <c r="W29" s="187">
        <v>32</v>
      </c>
      <c r="X29" s="189" t="s">
        <v>480</v>
      </c>
      <c r="Y29" s="194">
        <v>43523</v>
      </c>
      <c r="Z29" s="194">
        <v>43523</v>
      </c>
      <c r="AA29" s="195">
        <v>43525.319131944445</v>
      </c>
      <c r="AB29" s="189" t="s">
        <v>481</v>
      </c>
      <c r="AC29" s="189" t="s">
        <v>482</v>
      </c>
      <c r="AD29" s="189" t="s">
        <v>483</v>
      </c>
      <c r="AE29" s="189" t="s">
        <v>525</v>
      </c>
      <c r="AF29" s="190"/>
      <c r="AG29" s="189" t="s">
        <v>554</v>
      </c>
      <c r="AH29" s="190"/>
      <c r="AI29" s="190"/>
      <c r="AJ29" s="190"/>
      <c r="AK29" s="190"/>
      <c r="AL29" s="190"/>
      <c r="AM29" s="190"/>
      <c r="AN29" s="190"/>
      <c r="AO29" s="189" t="s">
        <v>555</v>
      </c>
      <c r="AP29" s="190"/>
      <c r="AQ29" s="190"/>
      <c r="AR29" s="190"/>
      <c r="AS29" s="190"/>
      <c r="AT29" s="190"/>
      <c r="AU29" s="190"/>
      <c r="AV29" s="190"/>
      <c r="AW29" s="190"/>
      <c r="AX29" s="190"/>
      <c r="AY29" s="190"/>
      <c r="AZ29" s="189" t="s">
        <v>487</v>
      </c>
      <c r="BA29" s="189" t="s">
        <v>488</v>
      </c>
      <c r="BB29" s="189" t="s">
        <v>489</v>
      </c>
      <c r="BC29" s="189" t="s">
        <v>490</v>
      </c>
      <c r="BD29" s="189" t="s">
        <v>491</v>
      </c>
      <c r="BE29" s="189" t="s">
        <v>492</v>
      </c>
      <c r="BF29" s="189" t="s">
        <v>488</v>
      </c>
      <c r="BG29" s="189" t="s">
        <v>493</v>
      </c>
      <c r="BH29" s="189" t="s">
        <v>494</v>
      </c>
      <c r="BI29" s="189" t="s">
        <v>495</v>
      </c>
      <c r="BJ29" s="189" t="s">
        <v>496</v>
      </c>
      <c r="BK29" s="189" t="s">
        <v>497</v>
      </c>
      <c r="BL29" s="189" t="s">
        <v>498</v>
      </c>
      <c r="BM29" s="189" t="s">
        <v>499</v>
      </c>
      <c r="BN29" s="189" t="s">
        <v>500</v>
      </c>
      <c r="BO29" s="190"/>
    </row>
    <row r="30" spans="1:68" x14ac:dyDescent="0.25">
      <c r="A30" s="177">
        <v>2019</v>
      </c>
      <c r="B30" s="178">
        <v>2</v>
      </c>
      <c r="C30" s="179" t="s">
        <v>471</v>
      </c>
      <c r="D30" s="179" t="s">
        <v>472</v>
      </c>
      <c r="E30" s="179" t="s">
        <v>472</v>
      </c>
      <c r="F30" s="179" t="s">
        <v>473</v>
      </c>
      <c r="G30" s="179" t="s">
        <v>474</v>
      </c>
      <c r="H30" s="179" t="s">
        <v>475</v>
      </c>
      <c r="I30" s="180"/>
      <c r="J30" s="179" t="s">
        <v>134</v>
      </c>
      <c r="K30" s="181">
        <v>-390000</v>
      </c>
      <c r="L30" s="181">
        <v>-390000</v>
      </c>
      <c r="M30" s="182">
        <v>-22.23</v>
      </c>
      <c r="N30" s="182">
        <v>-16.77</v>
      </c>
      <c r="O30" s="182">
        <v>-131.6</v>
      </c>
      <c r="P30" s="183">
        <v>0</v>
      </c>
      <c r="Q30" s="183">
        <v>0</v>
      </c>
      <c r="R30" s="196" t="s">
        <v>558</v>
      </c>
      <c r="S30" s="179" t="s">
        <v>477</v>
      </c>
      <c r="T30" s="179" t="s">
        <v>478</v>
      </c>
      <c r="U30" s="179" t="s">
        <v>479</v>
      </c>
      <c r="V30" s="178">
        <v>0</v>
      </c>
      <c r="W30" s="177">
        <v>47</v>
      </c>
      <c r="X30" s="179" t="s">
        <v>480</v>
      </c>
      <c r="Y30" s="184">
        <v>43524</v>
      </c>
      <c r="Z30" s="184">
        <v>43524</v>
      </c>
      <c r="AA30" s="185">
        <v>43525.319131944445</v>
      </c>
      <c r="AB30" s="179" t="s">
        <v>481</v>
      </c>
      <c r="AC30" s="179" t="s">
        <v>482</v>
      </c>
      <c r="AD30" s="179" t="s">
        <v>483</v>
      </c>
      <c r="AE30" s="179" t="s">
        <v>525</v>
      </c>
      <c r="AF30" s="180"/>
      <c r="AG30" s="179" t="s">
        <v>559</v>
      </c>
      <c r="AH30" s="180"/>
      <c r="AI30" s="180"/>
      <c r="AJ30" s="180"/>
      <c r="AK30" s="180"/>
      <c r="AL30" s="180"/>
      <c r="AM30" s="180"/>
      <c r="AN30" s="180"/>
      <c r="AO30" s="179" t="s">
        <v>560</v>
      </c>
      <c r="AP30" s="180"/>
      <c r="AQ30" s="180"/>
      <c r="AR30" s="180"/>
      <c r="AS30" s="180"/>
      <c r="AT30" s="180"/>
      <c r="AU30" s="180"/>
      <c r="AV30" s="180"/>
      <c r="AW30" s="180"/>
      <c r="AX30" s="180"/>
      <c r="AY30" s="180"/>
      <c r="AZ30" s="179" t="s">
        <v>487</v>
      </c>
      <c r="BA30" s="179" t="s">
        <v>488</v>
      </c>
      <c r="BB30" s="179" t="s">
        <v>489</v>
      </c>
      <c r="BC30" s="179" t="s">
        <v>490</v>
      </c>
      <c r="BD30" s="179" t="s">
        <v>491</v>
      </c>
      <c r="BE30" s="179" t="s">
        <v>492</v>
      </c>
      <c r="BF30" s="179" t="s">
        <v>488</v>
      </c>
      <c r="BG30" s="179" t="s">
        <v>493</v>
      </c>
      <c r="BH30" s="179" t="s">
        <v>494</v>
      </c>
      <c r="BI30" s="179" t="s">
        <v>495</v>
      </c>
      <c r="BJ30" s="179" t="s">
        <v>496</v>
      </c>
      <c r="BK30" s="179" t="s">
        <v>497</v>
      </c>
      <c r="BL30" s="179" t="s">
        <v>498</v>
      </c>
      <c r="BM30" s="179" t="s">
        <v>499</v>
      </c>
      <c r="BN30" s="179" t="s">
        <v>500</v>
      </c>
      <c r="BO30" s="186"/>
      <c r="BP30" t="str">
        <f t="shared" ref="BP30:BP38" si="4">IF(K30&gt;0,"D","C")</f>
        <v>C</v>
      </c>
    </row>
    <row r="31" spans="1:68" x14ac:dyDescent="0.25">
      <c r="A31" s="187">
        <v>2019</v>
      </c>
      <c r="B31" s="188">
        <v>2</v>
      </c>
      <c r="C31" s="189" t="s">
        <v>471</v>
      </c>
      <c r="D31" s="189" t="s">
        <v>472</v>
      </c>
      <c r="E31" s="189" t="s">
        <v>472</v>
      </c>
      <c r="F31" s="189" t="s">
        <v>473</v>
      </c>
      <c r="G31" s="189" t="s">
        <v>474</v>
      </c>
      <c r="H31" s="189" t="s">
        <v>475</v>
      </c>
      <c r="I31" s="190"/>
      <c r="J31" s="189" t="s">
        <v>134</v>
      </c>
      <c r="K31" s="191">
        <v>210205</v>
      </c>
      <c r="L31" s="191">
        <v>210205</v>
      </c>
      <c r="M31" s="192">
        <v>11.98</v>
      </c>
      <c r="N31" s="192">
        <v>9.0399999999999991</v>
      </c>
      <c r="O31" s="192">
        <v>70.94</v>
      </c>
      <c r="P31" s="193">
        <v>0</v>
      </c>
      <c r="Q31" s="193">
        <v>0</v>
      </c>
      <c r="R31" s="197" t="s">
        <v>514</v>
      </c>
      <c r="S31" s="189" t="s">
        <v>477</v>
      </c>
      <c r="T31" s="189" t="s">
        <v>478</v>
      </c>
      <c r="U31" s="189" t="s">
        <v>479</v>
      </c>
      <c r="V31" s="188">
        <v>0</v>
      </c>
      <c r="W31" s="187">
        <v>60</v>
      </c>
      <c r="X31" s="189" t="s">
        <v>480</v>
      </c>
      <c r="Y31" s="194">
        <v>43524</v>
      </c>
      <c r="Z31" s="194">
        <v>43524</v>
      </c>
      <c r="AA31" s="195">
        <v>43525.319131944445</v>
      </c>
      <c r="AB31" s="189" t="s">
        <v>481</v>
      </c>
      <c r="AC31" s="189" t="s">
        <v>482</v>
      </c>
      <c r="AD31" s="189" t="s">
        <v>483</v>
      </c>
      <c r="AE31" s="189" t="s">
        <v>484</v>
      </c>
      <c r="AF31" s="190"/>
      <c r="AG31" s="189" t="s">
        <v>561</v>
      </c>
      <c r="AH31" s="190"/>
      <c r="AI31" s="190"/>
      <c r="AJ31" s="190"/>
      <c r="AK31" s="190"/>
      <c r="AL31" s="190"/>
      <c r="AM31" s="190"/>
      <c r="AN31" s="190"/>
      <c r="AO31" s="189" t="s">
        <v>562</v>
      </c>
      <c r="AP31" s="190"/>
      <c r="AQ31" s="190"/>
      <c r="AR31" s="190"/>
      <c r="AS31" s="190"/>
      <c r="AT31" s="190"/>
      <c r="AU31" s="190"/>
      <c r="AV31" s="190"/>
      <c r="AW31" s="190"/>
      <c r="AX31" s="190"/>
      <c r="AY31" s="190"/>
      <c r="AZ31" s="189" t="s">
        <v>487</v>
      </c>
      <c r="BA31" s="189" t="s">
        <v>488</v>
      </c>
      <c r="BB31" s="189" t="s">
        <v>489</v>
      </c>
      <c r="BC31" s="189" t="s">
        <v>490</v>
      </c>
      <c r="BD31" s="189" t="s">
        <v>491</v>
      </c>
      <c r="BE31" s="189" t="s">
        <v>492</v>
      </c>
      <c r="BF31" s="189" t="s">
        <v>488</v>
      </c>
      <c r="BG31" s="189" t="s">
        <v>493</v>
      </c>
      <c r="BH31" s="189" t="s">
        <v>494</v>
      </c>
      <c r="BI31" s="189" t="s">
        <v>495</v>
      </c>
      <c r="BJ31" s="189" t="s">
        <v>496</v>
      </c>
      <c r="BK31" s="189" t="s">
        <v>497</v>
      </c>
      <c r="BL31" s="189" t="s">
        <v>498</v>
      </c>
      <c r="BM31" s="189" t="s">
        <v>499</v>
      </c>
      <c r="BN31" s="189" t="s">
        <v>500</v>
      </c>
      <c r="BO31" s="190"/>
      <c r="BP31" t="str">
        <f t="shared" si="4"/>
        <v>D</v>
      </c>
    </row>
    <row r="32" spans="1:68" x14ac:dyDescent="0.25">
      <c r="A32" s="177">
        <v>2019</v>
      </c>
      <c r="B32" s="178">
        <v>2</v>
      </c>
      <c r="C32" s="179" t="s">
        <v>471</v>
      </c>
      <c r="D32" s="179" t="s">
        <v>472</v>
      </c>
      <c r="E32" s="179" t="s">
        <v>472</v>
      </c>
      <c r="F32" s="179" t="s">
        <v>473</v>
      </c>
      <c r="G32" s="179" t="s">
        <v>474</v>
      </c>
      <c r="H32" s="179" t="s">
        <v>475</v>
      </c>
      <c r="I32" s="180"/>
      <c r="J32" s="179" t="s">
        <v>134</v>
      </c>
      <c r="K32" s="181">
        <v>1089094</v>
      </c>
      <c r="L32" s="181">
        <v>1089094</v>
      </c>
      <c r="M32" s="182">
        <v>62.08</v>
      </c>
      <c r="N32" s="182">
        <v>46.83</v>
      </c>
      <c r="O32" s="182">
        <v>367.53</v>
      </c>
      <c r="P32" s="183">
        <v>0</v>
      </c>
      <c r="Q32" s="183">
        <v>0</v>
      </c>
      <c r="R32" s="196" t="s">
        <v>517</v>
      </c>
      <c r="S32" s="179" t="s">
        <v>477</v>
      </c>
      <c r="T32" s="179" t="s">
        <v>478</v>
      </c>
      <c r="U32" s="179" t="s">
        <v>479</v>
      </c>
      <c r="V32" s="178">
        <v>0</v>
      </c>
      <c r="W32" s="177">
        <v>60</v>
      </c>
      <c r="X32" s="179" t="s">
        <v>480</v>
      </c>
      <c r="Y32" s="184">
        <v>43524</v>
      </c>
      <c r="Z32" s="184">
        <v>43524</v>
      </c>
      <c r="AA32" s="185">
        <v>43525.319131944445</v>
      </c>
      <c r="AB32" s="179" t="s">
        <v>481</v>
      </c>
      <c r="AC32" s="179" t="s">
        <v>482</v>
      </c>
      <c r="AD32" s="179" t="s">
        <v>483</v>
      </c>
      <c r="AE32" s="179" t="s">
        <v>484</v>
      </c>
      <c r="AF32" s="180"/>
      <c r="AG32" s="179" t="s">
        <v>561</v>
      </c>
      <c r="AH32" s="180"/>
      <c r="AI32" s="180"/>
      <c r="AJ32" s="180"/>
      <c r="AK32" s="180"/>
      <c r="AL32" s="180"/>
      <c r="AM32" s="180"/>
      <c r="AN32" s="180"/>
      <c r="AO32" s="179" t="s">
        <v>562</v>
      </c>
      <c r="AP32" s="180"/>
      <c r="AQ32" s="180"/>
      <c r="AR32" s="180"/>
      <c r="AS32" s="180"/>
      <c r="AT32" s="180"/>
      <c r="AU32" s="180"/>
      <c r="AV32" s="180"/>
      <c r="AW32" s="180"/>
      <c r="AX32" s="180"/>
      <c r="AY32" s="180"/>
      <c r="AZ32" s="179" t="s">
        <v>487</v>
      </c>
      <c r="BA32" s="179" t="s">
        <v>488</v>
      </c>
      <c r="BB32" s="179" t="s">
        <v>489</v>
      </c>
      <c r="BC32" s="179" t="s">
        <v>490</v>
      </c>
      <c r="BD32" s="179" t="s">
        <v>491</v>
      </c>
      <c r="BE32" s="179" t="s">
        <v>492</v>
      </c>
      <c r="BF32" s="179" t="s">
        <v>488</v>
      </c>
      <c r="BG32" s="179" t="s">
        <v>493</v>
      </c>
      <c r="BH32" s="179" t="s">
        <v>494</v>
      </c>
      <c r="BI32" s="179" t="s">
        <v>495</v>
      </c>
      <c r="BJ32" s="179" t="s">
        <v>496</v>
      </c>
      <c r="BK32" s="179" t="s">
        <v>497</v>
      </c>
      <c r="BL32" s="179" t="s">
        <v>498</v>
      </c>
      <c r="BM32" s="179" t="s">
        <v>499</v>
      </c>
      <c r="BN32" s="179" t="s">
        <v>500</v>
      </c>
      <c r="BO32" s="186"/>
      <c r="BP32" t="str">
        <f t="shared" si="4"/>
        <v>D</v>
      </c>
    </row>
    <row r="33" spans="1:68" x14ac:dyDescent="0.25">
      <c r="A33" s="187">
        <v>2019</v>
      </c>
      <c r="B33" s="188">
        <v>2</v>
      </c>
      <c r="C33" s="189" t="s">
        <v>471</v>
      </c>
      <c r="D33" s="189" t="s">
        <v>472</v>
      </c>
      <c r="E33" s="189" t="s">
        <v>472</v>
      </c>
      <c r="F33" s="189" t="s">
        <v>473</v>
      </c>
      <c r="G33" s="189" t="s">
        <v>474</v>
      </c>
      <c r="H33" s="189" t="s">
        <v>475</v>
      </c>
      <c r="I33" s="190"/>
      <c r="J33" s="189" t="s">
        <v>134</v>
      </c>
      <c r="K33" s="191">
        <v>2000000</v>
      </c>
      <c r="L33" s="191">
        <v>2000000</v>
      </c>
      <c r="M33" s="192">
        <v>114</v>
      </c>
      <c r="N33" s="192">
        <v>86</v>
      </c>
      <c r="O33" s="192">
        <v>674.93</v>
      </c>
      <c r="P33" s="193">
        <v>0</v>
      </c>
      <c r="Q33" s="193">
        <v>0</v>
      </c>
      <c r="R33" s="197" t="s">
        <v>519</v>
      </c>
      <c r="S33" s="189" t="s">
        <v>477</v>
      </c>
      <c r="T33" s="189" t="s">
        <v>478</v>
      </c>
      <c r="U33" s="189" t="s">
        <v>479</v>
      </c>
      <c r="V33" s="188">
        <v>0</v>
      </c>
      <c r="W33" s="187">
        <v>60</v>
      </c>
      <c r="X33" s="189" t="s">
        <v>480</v>
      </c>
      <c r="Y33" s="194">
        <v>43524</v>
      </c>
      <c r="Z33" s="194">
        <v>43524</v>
      </c>
      <c r="AA33" s="195">
        <v>43525.319131944445</v>
      </c>
      <c r="AB33" s="189" t="s">
        <v>481</v>
      </c>
      <c r="AC33" s="189" t="s">
        <v>482</v>
      </c>
      <c r="AD33" s="189" t="s">
        <v>483</v>
      </c>
      <c r="AE33" s="189" t="s">
        <v>484</v>
      </c>
      <c r="AF33" s="190"/>
      <c r="AG33" s="189" t="s">
        <v>561</v>
      </c>
      <c r="AH33" s="190"/>
      <c r="AI33" s="190"/>
      <c r="AJ33" s="190"/>
      <c r="AK33" s="190"/>
      <c r="AL33" s="190"/>
      <c r="AM33" s="190"/>
      <c r="AN33" s="190"/>
      <c r="AO33" s="189" t="s">
        <v>562</v>
      </c>
      <c r="AP33" s="190"/>
      <c r="AQ33" s="190"/>
      <c r="AR33" s="190"/>
      <c r="AS33" s="190"/>
      <c r="AT33" s="190"/>
      <c r="AU33" s="190"/>
      <c r="AV33" s="190"/>
      <c r="AW33" s="190"/>
      <c r="AX33" s="190"/>
      <c r="AY33" s="190"/>
      <c r="AZ33" s="189" t="s">
        <v>487</v>
      </c>
      <c r="BA33" s="189" t="s">
        <v>488</v>
      </c>
      <c r="BB33" s="189" t="s">
        <v>489</v>
      </c>
      <c r="BC33" s="189" t="s">
        <v>490</v>
      </c>
      <c r="BD33" s="189" t="s">
        <v>491</v>
      </c>
      <c r="BE33" s="189" t="s">
        <v>492</v>
      </c>
      <c r="BF33" s="189" t="s">
        <v>488</v>
      </c>
      <c r="BG33" s="189" t="s">
        <v>493</v>
      </c>
      <c r="BH33" s="189" t="s">
        <v>494</v>
      </c>
      <c r="BI33" s="189" t="s">
        <v>495</v>
      </c>
      <c r="BJ33" s="189" t="s">
        <v>496</v>
      </c>
      <c r="BK33" s="189" t="s">
        <v>497</v>
      </c>
      <c r="BL33" s="189" t="s">
        <v>498</v>
      </c>
      <c r="BM33" s="189" t="s">
        <v>499</v>
      </c>
      <c r="BN33" s="189" t="s">
        <v>500</v>
      </c>
      <c r="BO33" s="190"/>
      <c r="BP33" t="str">
        <f t="shared" si="4"/>
        <v>D</v>
      </c>
    </row>
    <row r="34" spans="1:68" x14ac:dyDescent="0.25">
      <c r="A34" s="177">
        <v>2019</v>
      </c>
      <c r="B34" s="178">
        <v>2</v>
      </c>
      <c r="C34" s="179" t="s">
        <v>471</v>
      </c>
      <c r="D34" s="179" t="s">
        <v>472</v>
      </c>
      <c r="E34" s="179" t="s">
        <v>472</v>
      </c>
      <c r="F34" s="179" t="s">
        <v>473</v>
      </c>
      <c r="G34" s="179" t="s">
        <v>474</v>
      </c>
      <c r="H34" s="179" t="s">
        <v>475</v>
      </c>
      <c r="I34" s="180"/>
      <c r="J34" s="179" t="s">
        <v>134</v>
      </c>
      <c r="K34" s="181">
        <v>2000000</v>
      </c>
      <c r="L34" s="181">
        <v>2000000</v>
      </c>
      <c r="M34" s="182">
        <v>114</v>
      </c>
      <c r="N34" s="182">
        <v>86</v>
      </c>
      <c r="O34" s="182">
        <v>674.93</v>
      </c>
      <c r="P34" s="183">
        <v>0</v>
      </c>
      <c r="Q34" s="183">
        <v>0</v>
      </c>
      <c r="R34" s="196" t="s">
        <v>522</v>
      </c>
      <c r="S34" s="179" t="s">
        <v>477</v>
      </c>
      <c r="T34" s="179" t="s">
        <v>478</v>
      </c>
      <c r="U34" s="179" t="s">
        <v>479</v>
      </c>
      <c r="V34" s="178">
        <v>0</v>
      </c>
      <c r="W34" s="177">
        <v>60</v>
      </c>
      <c r="X34" s="179" t="s">
        <v>480</v>
      </c>
      <c r="Y34" s="184">
        <v>43524</v>
      </c>
      <c r="Z34" s="184">
        <v>43524</v>
      </c>
      <c r="AA34" s="185">
        <v>43525.319131944445</v>
      </c>
      <c r="AB34" s="179" t="s">
        <v>481</v>
      </c>
      <c r="AC34" s="179" t="s">
        <v>482</v>
      </c>
      <c r="AD34" s="179" t="s">
        <v>483</v>
      </c>
      <c r="AE34" s="179" t="s">
        <v>484</v>
      </c>
      <c r="AF34" s="180"/>
      <c r="AG34" s="179" t="s">
        <v>561</v>
      </c>
      <c r="AH34" s="180"/>
      <c r="AI34" s="180"/>
      <c r="AJ34" s="180"/>
      <c r="AK34" s="180"/>
      <c r="AL34" s="180"/>
      <c r="AM34" s="180"/>
      <c r="AN34" s="180"/>
      <c r="AO34" s="179" t="s">
        <v>562</v>
      </c>
      <c r="AP34" s="180"/>
      <c r="AQ34" s="180"/>
      <c r="AR34" s="180"/>
      <c r="AS34" s="180"/>
      <c r="AT34" s="180"/>
      <c r="AU34" s="180"/>
      <c r="AV34" s="180"/>
      <c r="AW34" s="180"/>
      <c r="AX34" s="180"/>
      <c r="AY34" s="180"/>
      <c r="AZ34" s="179" t="s">
        <v>487</v>
      </c>
      <c r="BA34" s="179" t="s">
        <v>488</v>
      </c>
      <c r="BB34" s="179" t="s">
        <v>489</v>
      </c>
      <c r="BC34" s="179" t="s">
        <v>490</v>
      </c>
      <c r="BD34" s="179" t="s">
        <v>491</v>
      </c>
      <c r="BE34" s="179" t="s">
        <v>492</v>
      </c>
      <c r="BF34" s="179" t="s">
        <v>488</v>
      </c>
      <c r="BG34" s="179" t="s">
        <v>493</v>
      </c>
      <c r="BH34" s="179" t="s">
        <v>494</v>
      </c>
      <c r="BI34" s="179" t="s">
        <v>495</v>
      </c>
      <c r="BJ34" s="179" t="s">
        <v>496</v>
      </c>
      <c r="BK34" s="179" t="s">
        <v>497</v>
      </c>
      <c r="BL34" s="179" t="s">
        <v>498</v>
      </c>
      <c r="BM34" s="179" t="s">
        <v>499</v>
      </c>
      <c r="BN34" s="179" t="s">
        <v>500</v>
      </c>
      <c r="BO34" s="186"/>
      <c r="BP34" t="str">
        <f t="shared" si="4"/>
        <v>D</v>
      </c>
    </row>
    <row r="35" spans="1:68" x14ac:dyDescent="0.25">
      <c r="A35" s="187">
        <v>2019</v>
      </c>
      <c r="B35" s="188">
        <v>2</v>
      </c>
      <c r="C35" s="189" t="s">
        <v>471</v>
      </c>
      <c r="D35" s="189" t="s">
        <v>472</v>
      </c>
      <c r="E35" s="189" t="s">
        <v>472</v>
      </c>
      <c r="F35" s="189" t="s">
        <v>473</v>
      </c>
      <c r="G35" s="189" t="s">
        <v>474</v>
      </c>
      <c r="H35" s="189" t="s">
        <v>475</v>
      </c>
      <c r="I35" s="190"/>
      <c r="J35" s="189" t="s">
        <v>134</v>
      </c>
      <c r="K35" s="191">
        <v>350707509</v>
      </c>
      <c r="L35" s="191">
        <v>350707509</v>
      </c>
      <c r="M35" s="192">
        <v>19990.330000000002</v>
      </c>
      <c r="N35" s="192">
        <v>15080.42</v>
      </c>
      <c r="O35" s="192">
        <v>118352.09</v>
      </c>
      <c r="P35" s="193">
        <v>0</v>
      </c>
      <c r="Q35" s="193">
        <v>0</v>
      </c>
      <c r="R35" s="197" t="s">
        <v>524</v>
      </c>
      <c r="S35" s="189" t="s">
        <v>477</v>
      </c>
      <c r="T35" s="189" t="s">
        <v>478</v>
      </c>
      <c r="U35" s="189" t="s">
        <v>479</v>
      </c>
      <c r="V35" s="188">
        <v>0</v>
      </c>
      <c r="W35" s="187">
        <v>60</v>
      </c>
      <c r="X35" s="189" t="s">
        <v>480</v>
      </c>
      <c r="Y35" s="194">
        <v>43524</v>
      </c>
      <c r="Z35" s="194">
        <v>43524</v>
      </c>
      <c r="AA35" s="195">
        <v>43525.319131944445</v>
      </c>
      <c r="AB35" s="189" t="s">
        <v>481</v>
      </c>
      <c r="AC35" s="189" t="s">
        <v>482</v>
      </c>
      <c r="AD35" s="189" t="s">
        <v>483</v>
      </c>
      <c r="AE35" s="189" t="s">
        <v>484</v>
      </c>
      <c r="AF35" s="190"/>
      <c r="AG35" s="189" t="s">
        <v>561</v>
      </c>
      <c r="AH35" s="190"/>
      <c r="AI35" s="190"/>
      <c r="AJ35" s="190"/>
      <c r="AK35" s="190"/>
      <c r="AL35" s="190"/>
      <c r="AM35" s="190"/>
      <c r="AN35" s="190"/>
      <c r="AO35" s="189" t="s">
        <v>562</v>
      </c>
      <c r="AP35" s="190"/>
      <c r="AQ35" s="190"/>
      <c r="AR35" s="190"/>
      <c r="AS35" s="190"/>
      <c r="AT35" s="190"/>
      <c r="AU35" s="190"/>
      <c r="AV35" s="190"/>
      <c r="AW35" s="190"/>
      <c r="AX35" s="190"/>
      <c r="AY35" s="190"/>
      <c r="AZ35" s="189" t="s">
        <v>487</v>
      </c>
      <c r="BA35" s="189" t="s">
        <v>488</v>
      </c>
      <c r="BB35" s="189" t="s">
        <v>489</v>
      </c>
      <c r="BC35" s="189" t="s">
        <v>490</v>
      </c>
      <c r="BD35" s="189" t="s">
        <v>491</v>
      </c>
      <c r="BE35" s="189" t="s">
        <v>492</v>
      </c>
      <c r="BF35" s="189" t="s">
        <v>488</v>
      </c>
      <c r="BG35" s="189" t="s">
        <v>493</v>
      </c>
      <c r="BH35" s="189" t="s">
        <v>494</v>
      </c>
      <c r="BI35" s="189" t="s">
        <v>495</v>
      </c>
      <c r="BJ35" s="189" t="s">
        <v>496</v>
      </c>
      <c r="BK35" s="189" t="s">
        <v>497</v>
      </c>
      <c r="BL35" s="189" t="s">
        <v>498</v>
      </c>
      <c r="BM35" s="189" t="s">
        <v>499</v>
      </c>
      <c r="BN35" s="189" t="s">
        <v>500</v>
      </c>
      <c r="BO35" s="190"/>
      <c r="BP35" t="str">
        <f t="shared" si="4"/>
        <v>D</v>
      </c>
    </row>
    <row r="36" spans="1:68" x14ac:dyDescent="0.25">
      <c r="A36" s="177">
        <v>2019</v>
      </c>
      <c r="B36" s="178">
        <v>2</v>
      </c>
      <c r="C36" s="179" t="s">
        <v>471</v>
      </c>
      <c r="D36" s="179" t="s">
        <v>472</v>
      </c>
      <c r="E36" s="179" t="s">
        <v>472</v>
      </c>
      <c r="F36" s="179" t="s">
        <v>473</v>
      </c>
      <c r="G36" s="179" t="s">
        <v>474</v>
      </c>
      <c r="H36" s="179" t="s">
        <v>475</v>
      </c>
      <c r="I36" s="180"/>
      <c r="J36" s="179" t="s">
        <v>134</v>
      </c>
      <c r="K36" s="181">
        <v>381033404</v>
      </c>
      <c r="L36" s="181">
        <v>381033404</v>
      </c>
      <c r="M36" s="182">
        <v>21718.9</v>
      </c>
      <c r="N36" s="182">
        <v>16384.439999999999</v>
      </c>
      <c r="O36" s="182">
        <v>128586.07</v>
      </c>
      <c r="P36" s="183">
        <v>0</v>
      </c>
      <c r="Q36" s="183">
        <v>0</v>
      </c>
      <c r="R36" s="196" t="s">
        <v>528</v>
      </c>
      <c r="S36" s="179" t="s">
        <v>477</v>
      </c>
      <c r="T36" s="179" t="s">
        <v>478</v>
      </c>
      <c r="U36" s="179" t="s">
        <v>479</v>
      </c>
      <c r="V36" s="178">
        <v>0</v>
      </c>
      <c r="W36" s="177">
        <v>60</v>
      </c>
      <c r="X36" s="179" t="s">
        <v>480</v>
      </c>
      <c r="Y36" s="184">
        <v>43524</v>
      </c>
      <c r="Z36" s="184">
        <v>43524</v>
      </c>
      <c r="AA36" s="185">
        <v>43525.319131944445</v>
      </c>
      <c r="AB36" s="179" t="s">
        <v>481</v>
      </c>
      <c r="AC36" s="179" t="s">
        <v>482</v>
      </c>
      <c r="AD36" s="179" t="s">
        <v>483</v>
      </c>
      <c r="AE36" s="179" t="s">
        <v>484</v>
      </c>
      <c r="AF36" s="180"/>
      <c r="AG36" s="179" t="s">
        <v>561</v>
      </c>
      <c r="AH36" s="180"/>
      <c r="AI36" s="180"/>
      <c r="AJ36" s="180"/>
      <c r="AK36" s="180"/>
      <c r="AL36" s="180"/>
      <c r="AM36" s="180"/>
      <c r="AN36" s="180"/>
      <c r="AO36" s="179" t="s">
        <v>562</v>
      </c>
      <c r="AP36" s="180"/>
      <c r="AQ36" s="180"/>
      <c r="AR36" s="180"/>
      <c r="AS36" s="180"/>
      <c r="AT36" s="180"/>
      <c r="AU36" s="180"/>
      <c r="AV36" s="180"/>
      <c r="AW36" s="180"/>
      <c r="AX36" s="180"/>
      <c r="AY36" s="180"/>
      <c r="AZ36" s="179" t="s">
        <v>487</v>
      </c>
      <c r="BA36" s="179" t="s">
        <v>488</v>
      </c>
      <c r="BB36" s="179" t="s">
        <v>489</v>
      </c>
      <c r="BC36" s="179" t="s">
        <v>490</v>
      </c>
      <c r="BD36" s="179" t="s">
        <v>491</v>
      </c>
      <c r="BE36" s="179" t="s">
        <v>492</v>
      </c>
      <c r="BF36" s="179" t="s">
        <v>488</v>
      </c>
      <c r="BG36" s="179" t="s">
        <v>493</v>
      </c>
      <c r="BH36" s="179" t="s">
        <v>494</v>
      </c>
      <c r="BI36" s="179" t="s">
        <v>495</v>
      </c>
      <c r="BJ36" s="179" t="s">
        <v>496</v>
      </c>
      <c r="BK36" s="179" t="s">
        <v>497</v>
      </c>
      <c r="BL36" s="179" t="s">
        <v>498</v>
      </c>
      <c r="BM36" s="179" t="s">
        <v>499</v>
      </c>
      <c r="BN36" s="179" t="s">
        <v>500</v>
      </c>
      <c r="BO36" s="186"/>
      <c r="BP36" t="str">
        <f t="shared" si="4"/>
        <v>D</v>
      </c>
    </row>
    <row r="37" spans="1:68" x14ac:dyDescent="0.25">
      <c r="A37" s="187">
        <v>2019</v>
      </c>
      <c r="B37" s="188">
        <v>2</v>
      </c>
      <c r="C37" s="189" t="s">
        <v>471</v>
      </c>
      <c r="D37" s="189" t="s">
        <v>472</v>
      </c>
      <c r="E37" s="189" t="s">
        <v>472</v>
      </c>
      <c r="F37" s="189" t="s">
        <v>473</v>
      </c>
      <c r="G37" s="189" t="s">
        <v>474</v>
      </c>
      <c r="H37" s="189" t="s">
        <v>475</v>
      </c>
      <c r="I37" s="190"/>
      <c r="J37" s="189" t="s">
        <v>134</v>
      </c>
      <c r="K37" s="191">
        <v>2677000</v>
      </c>
      <c r="L37" s="191">
        <v>2677000</v>
      </c>
      <c r="M37" s="192">
        <v>152.59</v>
      </c>
      <c r="N37" s="192">
        <v>115.11</v>
      </c>
      <c r="O37" s="192">
        <v>903.4</v>
      </c>
      <c r="P37" s="193">
        <v>0</v>
      </c>
      <c r="Q37" s="193">
        <v>0</v>
      </c>
      <c r="R37" s="197" t="s">
        <v>531</v>
      </c>
      <c r="S37" s="189" t="s">
        <v>477</v>
      </c>
      <c r="T37" s="189" t="s">
        <v>478</v>
      </c>
      <c r="U37" s="189" t="s">
        <v>479</v>
      </c>
      <c r="V37" s="188">
        <v>0</v>
      </c>
      <c r="W37" s="187">
        <v>60</v>
      </c>
      <c r="X37" s="189" t="s">
        <v>480</v>
      </c>
      <c r="Y37" s="194">
        <v>43524</v>
      </c>
      <c r="Z37" s="194">
        <v>43524</v>
      </c>
      <c r="AA37" s="195">
        <v>43525.319131944445</v>
      </c>
      <c r="AB37" s="189" t="s">
        <v>481</v>
      </c>
      <c r="AC37" s="189" t="s">
        <v>482</v>
      </c>
      <c r="AD37" s="189" t="s">
        <v>483</v>
      </c>
      <c r="AE37" s="189" t="s">
        <v>484</v>
      </c>
      <c r="AF37" s="190"/>
      <c r="AG37" s="189" t="s">
        <v>561</v>
      </c>
      <c r="AH37" s="190"/>
      <c r="AI37" s="190"/>
      <c r="AJ37" s="190"/>
      <c r="AK37" s="190"/>
      <c r="AL37" s="190"/>
      <c r="AM37" s="190"/>
      <c r="AN37" s="190"/>
      <c r="AO37" s="189" t="s">
        <v>562</v>
      </c>
      <c r="AP37" s="190"/>
      <c r="AQ37" s="190"/>
      <c r="AR37" s="190"/>
      <c r="AS37" s="190"/>
      <c r="AT37" s="190"/>
      <c r="AU37" s="190"/>
      <c r="AV37" s="190"/>
      <c r="AW37" s="190"/>
      <c r="AX37" s="190"/>
      <c r="AY37" s="190"/>
      <c r="AZ37" s="189" t="s">
        <v>487</v>
      </c>
      <c r="BA37" s="189" t="s">
        <v>488</v>
      </c>
      <c r="BB37" s="189" t="s">
        <v>489</v>
      </c>
      <c r="BC37" s="189" t="s">
        <v>490</v>
      </c>
      <c r="BD37" s="189" t="s">
        <v>491</v>
      </c>
      <c r="BE37" s="189" t="s">
        <v>492</v>
      </c>
      <c r="BF37" s="189" t="s">
        <v>488</v>
      </c>
      <c r="BG37" s="189" t="s">
        <v>493</v>
      </c>
      <c r="BH37" s="189" t="s">
        <v>494</v>
      </c>
      <c r="BI37" s="189" t="s">
        <v>495</v>
      </c>
      <c r="BJ37" s="189" t="s">
        <v>496</v>
      </c>
      <c r="BK37" s="189" t="s">
        <v>497</v>
      </c>
      <c r="BL37" s="189" t="s">
        <v>498</v>
      </c>
      <c r="BM37" s="189" t="s">
        <v>499</v>
      </c>
      <c r="BN37" s="189" t="s">
        <v>500</v>
      </c>
      <c r="BO37" s="190"/>
      <c r="BP37" t="str">
        <f t="shared" si="4"/>
        <v>D</v>
      </c>
    </row>
    <row r="38" spans="1:68" x14ac:dyDescent="0.25">
      <c r="A38" s="177">
        <v>2019</v>
      </c>
      <c r="B38" s="178">
        <v>2</v>
      </c>
      <c r="C38" s="179" t="s">
        <v>471</v>
      </c>
      <c r="D38" s="179" t="s">
        <v>472</v>
      </c>
      <c r="E38" s="179" t="s">
        <v>472</v>
      </c>
      <c r="F38" s="179" t="s">
        <v>473</v>
      </c>
      <c r="G38" s="179" t="s">
        <v>474</v>
      </c>
      <c r="H38" s="179" t="s">
        <v>475</v>
      </c>
      <c r="I38" s="180"/>
      <c r="J38" s="179" t="s">
        <v>134</v>
      </c>
      <c r="K38" s="181">
        <v>728093</v>
      </c>
      <c r="L38" s="181">
        <v>728093</v>
      </c>
      <c r="M38" s="182">
        <v>41.5</v>
      </c>
      <c r="N38" s="182">
        <v>31.31</v>
      </c>
      <c r="O38" s="182">
        <v>245.71</v>
      </c>
      <c r="P38" s="183">
        <v>0</v>
      </c>
      <c r="Q38" s="183">
        <v>0</v>
      </c>
      <c r="R38" s="196" t="s">
        <v>533</v>
      </c>
      <c r="S38" s="179" t="s">
        <v>477</v>
      </c>
      <c r="T38" s="179" t="s">
        <v>478</v>
      </c>
      <c r="U38" s="179" t="s">
        <v>479</v>
      </c>
      <c r="V38" s="178">
        <v>0</v>
      </c>
      <c r="W38" s="177">
        <v>60</v>
      </c>
      <c r="X38" s="179" t="s">
        <v>480</v>
      </c>
      <c r="Y38" s="184">
        <v>43524</v>
      </c>
      <c r="Z38" s="184">
        <v>43524</v>
      </c>
      <c r="AA38" s="185">
        <v>43525.319131944445</v>
      </c>
      <c r="AB38" s="179" t="s">
        <v>481</v>
      </c>
      <c r="AC38" s="179" t="s">
        <v>482</v>
      </c>
      <c r="AD38" s="179" t="s">
        <v>483</v>
      </c>
      <c r="AE38" s="179" t="s">
        <v>484</v>
      </c>
      <c r="AF38" s="180"/>
      <c r="AG38" s="179" t="s">
        <v>561</v>
      </c>
      <c r="AH38" s="180"/>
      <c r="AI38" s="180"/>
      <c r="AJ38" s="180"/>
      <c r="AK38" s="180"/>
      <c r="AL38" s="180"/>
      <c r="AM38" s="180"/>
      <c r="AN38" s="180"/>
      <c r="AO38" s="179" t="s">
        <v>562</v>
      </c>
      <c r="AP38" s="180"/>
      <c r="AQ38" s="180"/>
      <c r="AR38" s="180"/>
      <c r="AS38" s="180"/>
      <c r="AT38" s="180"/>
      <c r="AU38" s="180"/>
      <c r="AV38" s="180"/>
      <c r="AW38" s="180"/>
      <c r="AX38" s="180"/>
      <c r="AY38" s="180"/>
      <c r="AZ38" s="179" t="s">
        <v>487</v>
      </c>
      <c r="BA38" s="179" t="s">
        <v>488</v>
      </c>
      <c r="BB38" s="179" t="s">
        <v>489</v>
      </c>
      <c r="BC38" s="179" t="s">
        <v>490</v>
      </c>
      <c r="BD38" s="179" t="s">
        <v>491</v>
      </c>
      <c r="BE38" s="179" t="s">
        <v>492</v>
      </c>
      <c r="BF38" s="179" t="s">
        <v>488</v>
      </c>
      <c r="BG38" s="179" t="s">
        <v>493</v>
      </c>
      <c r="BH38" s="179" t="s">
        <v>494</v>
      </c>
      <c r="BI38" s="179" t="s">
        <v>495</v>
      </c>
      <c r="BJ38" s="179" t="s">
        <v>496</v>
      </c>
      <c r="BK38" s="179" t="s">
        <v>497</v>
      </c>
      <c r="BL38" s="179" t="s">
        <v>498</v>
      </c>
      <c r="BM38" s="179" t="s">
        <v>499</v>
      </c>
      <c r="BN38" s="179" t="s">
        <v>500</v>
      </c>
      <c r="BO38" s="186"/>
      <c r="BP38" t="str">
        <f t="shared" si="4"/>
        <v>D</v>
      </c>
    </row>
    <row r="39" spans="1:68" x14ac:dyDescent="0.25">
      <c r="A39" s="187">
        <v>2019</v>
      </c>
      <c r="B39" s="188">
        <v>2</v>
      </c>
      <c r="C39" s="189" t="s">
        <v>471</v>
      </c>
      <c r="D39" s="189" t="s">
        <v>472</v>
      </c>
      <c r="E39" s="189" t="s">
        <v>472</v>
      </c>
      <c r="F39" s="189" t="s">
        <v>473</v>
      </c>
      <c r="G39" s="189" t="s">
        <v>474</v>
      </c>
      <c r="H39" s="189" t="s">
        <v>475</v>
      </c>
      <c r="I39" s="190"/>
      <c r="J39" s="189" t="s">
        <v>134</v>
      </c>
      <c r="K39" s="191">
        <v>182340120</v>
      </c>
      <c r="L39" s="191">
        <v>182340120</v>
      </c>
      <c r="M39" s="192">
        <v>10393.39</v>
      </c>
      <c r="N39" s="192">
        <v>7840.63</v>
      </c>
      <c r="O39" s="192">
        <v>61533.71</v>
      </c>
      <c r="P39" s="193">
        <v>0</v>
      </c>
      <c r="Q39" s="193">
        <v>0</v>
      </c>
      <c r="R39" s="189" t="s">
        <v>556</v>
      </c>
      <c r="S39" s="189" t="s">
        <v>477</v>
      </c>
      <c r="T39" s="189" t="s">
        <v>478</v>
      </c>
      <c r="U39" s="189" t="s">
        <v>479</v>
      </c>
      <c r="V39" s="188">
        <v>0</v>
      </c>
      <c r="W39" s="187">
        <v>60</v>
      </c>
      <c r="X39" s="189" t="s">
        <v>480</v>
      </c>
      <c r="Y39" s="194">
        <v>43524</v>
      </c>
      <c r="Z39" s="194">
        <v>43524</v>
      </c>
      <c r="AA39" s="195">
        <v>43525.319131944445</v>
      </c>
      <c r="AB39" s="189" t="s">
        <v>481</v>
      </c>
      <c r="AC39" s="189" t="s">
        <v>482</v>
      </c>
      <c r="AD39" s="189" t="s">
        <v>483</v>
      </c>
      <c r="AE39" s="189" t="s">
        <v>484</v>
      </c>
      <c r="AF39" s="190"/>
      <c r="AG39" s="189" t="s">
        <v>563</v>
      </c>
      <c r="AH39" s="190"/>
      <c r="AI39" s="190"/>
      <c r="AJ39" s="190"/>
      <c r="AK39" s="190"/>
      <c r="AL39" s="190"/>
      <c r="AM39" s="190"/>
      <c r="AN39" s="190"/>
      <c r="AO39" s="189" t="s">
        <v>564</v>
      </c>
      <c r="AP39" s="190"/>
      <c r="AQ39" s="190"/>
      <c r="AR39" s="190"/>
      <c r="AS39" s="190"/>
      <c r="AT39" s="190"/>
      <c r="AU39" s="190"/>
      <c r="AV39" s="190"/>
      <c r="AW39" s="190"/>
      <c r="AX39" s="190"/>
      <c r="AY39" s="190"/>
      <c r="AZ39" s="189" t="s">
        <v>487</v>
      </c>
      <c r="BA39" s="189" t="s">
        <v>488</v>
      </c>
      <c r="BB39" s="189" t="s">
        <v>489</v>
      </c>
      <c r="BC39" s="189" t="s">
        <v>490</v>
      </c>
      <c r="BD39" s="189" t="s">
        <v>491</v>
      </c>
      <c r="BE39" s="189" t="s">
        <v>492</v>
      </c>
      <c r="BF39" s="189" t="s">
        <v>488</v>
      </c>
      <c r="BG39" s="189" t="s">
        <v>493</v>
      </c>
      <c r="BH39" s="189" t="s">
        <v>494</v>
      </c>
      <c r="BI39" s="189" t="s">
        <v>495</v>
      </c>
      <c r="BJ39" s="189" t="s">
        <v>496</v>
      </c>
      <c r="BK39" s="189" t="s">
        <v>497</v>
      </c>
      <c r="BL39" s="189" t="s">
        <v>498</v>
      </c>
      <c r="BM39" s="189" t="s">
        <v>499</v>
      </c>
      <c r="BN39" s="189" t="s">
        <v>500</v>
      </c>
      <c r="BO39" s="190"/>
    </row>
    <row r="40" spans="1:68" x14ac:dyDescent="0.25">
      <c r="A40" s="177">
        <v>2019</v>
      </c>
      <c r="B40" s="178">
        <v>2</v>
      </c>
      <c r="C40" s="179" t="s">
        <v>471</v>
      </c>
      <c r="D40" s="179" t="s">
        <v>472</v>
      </c>
      <c r="E40" s="179" t="s">
        <v>472</v>
      </c>
      <c r="F40" s="179" t="s">
        <v>473</v>
      </c>
      <c r="G40" s="179" t="s">
        <v>474</v>
      </c>
      <c r="H40" s="179" t="s">
        <v>475</v>
      </c>
      <c r="I40" s="180"/>
      <c r="J40" s="179" t="s">
        <v>134</v>
      </c>
      <c r="K40" s="181">
        <v>28089000</v>
      </c>
      <c r="L40" s="181">
        <v>28089000</v>
      </c>
      <c r="M40" s="182">
        <v>1601.07</v>
      </c>
      <c r="N40" s="182">
        <v>1207.83</v>
      </c>
      <c r="O40" s="182">
        <v>9479.1</v>
      </c>
      <c r="P40" s="183">
        <v>0</v>
      </c>
      <c r="Q40" s="183">
        <v>0</v>
      </c>
      <c r="R40" s="179" t="s">
        <v>565</v>
      </c>
      <c r="S40" s="179" t="s">
        <v>477</v>
      </c>
      <c r="T40" s="179" t="s">
        <v>478</v>
      </c>
      <c r="U40" s="179" t="s">
        <v>479</v>
      </c>
      <c r="V40" s="178">
        <v>0</v>
      </c>
      <c r="W40" s="177">
        <v>60</v>
      </c>
      <c r="X40" s="179" t="s">
        <v>480</v>
      </c>
      <c r="Y40" s="184">
        <v>43524</v>
      </c>
      <c r="Z40" s="184">
        <v>43524</v>
      </c>
      <c r="AA40" s="185">
        <v>43525.319131944445</v>
      </c>
      <c r="AB40" s="179" t="s">
        <v>481</v>
      </c>
      <c r="AC40" s="179" t="s">
        <v>482</v>
      </c>
      <c r="AD40" s="179" t="s">
        <v>483</v>
      </c>
      <c r="AE40" s="179" t="s">
        <v>484</v>
      </c>
      <c r="AF40" s="180"/>
      <c r="AG40" s="179" t="s">
        <v>563</v>
      </c>
      <c r="AH40" s="180"/>
      <c r="AI40" s="180"/>
      <c r="AJ40" s="180"/>
      <c r="AK40" s="180"/>
      <c r="AL40" s="180"/>
      <c r="AM40" s="180"/>
      <c r="AN40" s="180"/>
      <c r="AO40" s="179" t="s">
        <v>564</v>
      </c>
      <c r="AP40" s="180"/>
      <c r="AQ40" s="180"/>
      <c r="AR40" s="180"/>
      <c r="AS40" s="180"/>
      <c r="AT40" s="180"/>
      <c r="AU40" s="180"/>
      <c r="AV40" s="180"/>
      <c r="AW40" s="180"/>
      <c r="AX40" s="180"/>
      <c r="AY40" s="180"/>
      <c r="AZ40" s="179" t="s">
        <v>487</v>
      </c>
      <c r="BA40" s="179" t="s">
        <v>488</v>
      </c>
      <c r="BB40" s="179" t="s">
        <v>489</v>
      </c>
      <c r="BC40" s="179" t="s">
        <v>490</v>
      </c>
      <c r="BD40" s="179" t="s">
        <v>491</v>
      </c>
      <c r="BE40" s="179" t="s">
        <v>492</v>
      </c>
      <c r="BF40" s="179" t="s">
        <v>488</v>
      </c>
      <c r="BG40" s="179" t="s">
        <v>493</v>
      </c>
      <c r="BH40" s="179" t="s">
        <v>494</v>
      </c>
      <c r="BI40" s="179" t="s">
        <v>495</v>
      </c>
      <c r="BJ40" s="179" t="s">
        <v>496</v>
      </c>
      <c r="BK40" s="179" t="s">
        <v>497</v>
      </c>
      <c r="BL40" s="179" t="s">
        <v>498</v>
      </c>
      <c r="BM40" s="179" t="s">
        <v>499</v>
      </c>
      <c r="BN40" s="179" t="s">
        <v>500</v>
      </c>
      <c r="BO40" s="186"/>
    </row>
    <row r="41" spans="1:68" x14ac:dyDescent="0.25">
      <c r="A41" s="187">
        <v>2019</v>
      </c>
      <c r="B41" s="188">
        <v>2</v>
      </c>
      <c r="C41" s="189" t="s">
        <v>471</v>
      </c>
      <c r="D41" s="189" t="s">
        <v>472</v>
      </c>
      <c r="E41" s="189" t="s">
        <v>472</v>
      </c>
      <c r="F41" s="189" t="s">
        <v>473</v>
      </c>
      <c r="G41" s="189" t="s">
        <v>474</v>
      </c>
      <c r="H41" s="189" t="s">
        <v>475</v>
      </c>
      <c r="I41" s="190"/>
      <c r="J41" s="189" t="s">
        <v>134</v>
      </c>
      <c r="K41" s="191">
        <v>-525875000</v>
      </c>
      <c r="L41" s="191">
        <v>-525875000</v>
      </c>
      <c r="M41" s="192">
        <v>-29974.880000000001</v>
      </c>
      <c r="N41" s="192">
        <v>-22612.63</v>
      </c>
      <c r="O41" s="192">
        <v>-177465.28</v>
      </c>
      <c r="P41" s="193">
        <v>0</v>
      </c>
      <c r="Q41" s="193">
        <v>0</v>
      </c>
      <c r="R41" s="197" t="s">
        <v>566</v>
      </c>
      <c r="S41" s="189" t="s">
        <v>477</v>
      </c>
      <c r="T41" s="189" t="s">
        <v>478</v>
      </c>
      <c r="U41" s="189" t="s">
        <v>479</v>
      </c>
      <c r="V41" s="188">
        <v>0</v>
      </c>
      <c r="W41" s="187">
        <v>74</v>
      </c>
      <c r="X41" s="189" t="s">
        <v>480</v>
      </c>
      <c r="Y41" s="194">
        <v>43524</v>
      </c>
      <c r="Z41" s="194">
        <v>43524</v>
      </c>
      <c r="AA41" s="195">
        <v>43525.319131944445</v>
      </c>
      <c r="AB41" s="189" t="s">
        <v>481</v>
      </c>
      <c r="AC41" s="189" t="s">
        <v>482</v>
      </c>
      <c r="AD41" s="189" t="s">
        <v>483</v>
      </c>
      <c r="AE41" s="189" t="s">
        <v>567</v>
      </c>
      <c r="AF41" s="190"/>
      <c r="AG41" s="189" t="s">
        <v>568</v>
      </c>
      <c r="AH41" s="190"/>
      <c r="AI41" s="190"/>
      <c r="AJ41" s="190"/>
      <c r="AK41" s="190"/>
      <c r="AL41" s="190"/>
      <c r="AM41" s="190"/>
      <c r="AN41" s="190"/>
      <c r="AO41" s="189" t="s">
        <v>560</v>
      </c>
      <c r="AP41" s="190"/>
      <c r="AQ41" s="190"/>
      <c r="AR41" s="190"/>
      <c r="AS41" s="190"/>
      <c r="AT41" s="190"/>
      <c r="AU41" s="190"/>
      <c r="AV41" s="190"/>
      <c r="AW41" s="190"/>
      <c r="AX41" s="190"/>
      <c r="AY41" s="190"/>
      <c r="AZ41" s="189" t="s">
        <v>487</v>
      </c>
      <c r="BA41" s="189" t="s">
        <v>488</v>
      </c>
      <c r="BB41" s="189" t="s">
        <v>489</v>
      </c>
      <c r="BC41" s="189" t="s">
        <v>490</v>
      </c>
      <c r="BD41" s="189" t="s">
        <v>491</v>
      </c>
      <c r="BE41" s="189" t="s">
        <v>492</v>
      </c>
      <c r="BF41" s="189" t="s">
        <v>488</v>
      </c>
      <c r="BG41" s="189" t="s">
        <v>493</v>
      </c>
      <c r="BH41" s="189" t="s">
        <v>494</v>
      </c>
      <c r="BI41" s="189" t="s">
        <v>495</v>
      </c>
      <c r="BJ41" s="189" t="s">
        <v>496</v>
      </c>
      <c r="BK41" s="189" t="s">
        <v>497</v>
      </c>
      <c r="BL41" s="189" t="s">
        <v>498</v>
      </c>
      <c r="BM41" s="189" t="s">
        <v>499</v>
      </c>
      <c r="BN41" s="189" t="s">
        <v>500</v>
      </c>
      <c r="BO41" s="190"/>
      <c r="BP41" t="str">
        <f t="shared" ref="BP41:BP44" si="5">IF(K41&gt;0,"D","C")</f>
        <v>C</v>
      </c>
    </row>
    <row r="42" spans="1:68" x14ac:dyDescent="0.25">
      <c r="A42" s="177">
        <v>2019</v>
      </c>
      <c r="B42" s="178">
        <v>2</v>
      </c>
      <c r="C42" s="179" t="s">
        <v>471</v>
      </c>
      <c r="D42" s="179" t="s">
        <v>472</v>
      </c>
      <c r="E42" s="179" t="s">
        <v>472</v>
      </c>
      <c r="F42" s="179" t="s">
        <v>473</v>
      </c>
      <c r="G42" s="179" t="s">
        <v>474</v>
      </c>
      <c r="H42" s="179" t="s">
        <v>475</v>
      </c>
      <c r="I42" s="180"/>
      <c r="J42" s="179" t="s">
        <v>134</v>
      </c>
      <c r="K42" s="181">
        <v>-1432035717</v>
      </c>
      <c r="L42" s="181">
        <v>-1432035717</v>
      </c>
      <c r="M42" s="182">
        <v>-81626.039999999994</v>
      </c>
      <c r="N42" s="182">
        <v>-61577.54</v>
      </c>
      <c r="O42" s="182">
        <v>-483264.32</v>
      </c>
      <c r="P42" s="183">
        <v>0</v>
      </c>
      <c r="Q42" s="183">
        <v>0</v>
      </c>
      <c r="R42" s="196" t="s">
        <v>569</v>
      </c>
      <c r="S42" s="179" t="s">
        <v>477</v>
      </c>
      <c r="T42" s="179" t="s">
        <v>478</v>
      </c>
      <c r="U42" s="179" t="s">
        <v>479</v>
      </c>
      <c r="V42" s="178">
        <v>0</v>
      </c>
      <c r="W42" s="177">
        <v>74</v>
      </c>
      <c r="X42" s="179" t="s">
        <v>480</v>
      </c>
      <c r="Y42" s="184">
        <v>43524</v>
      </c>
      <c r="Z42" s="184">
        <v>43524</v>
      </c>
      <c r="AA42" s="185">
        <v>43525.319131944445</v>
      </c>
      <c r="AB42" s="179" t="s">
        <v>481</v>
      </c>
      <c r="AC42" s="179" t="s">
        <v>482</v>
      </c>
      <c r="AD42" s="179" t="s">
        <v>483</v>
      </c>
      <c r="AE42" s="179" t="s">
        <v>567</v>
      </c>
      <c r="AF42" s="180"/>
      <c r="AG42" s="179" t="s">
        <v>568</v>
      </c>
      <c r="AH42" s="180"/>
      <c r="AI42" s="180"/>
      <c r="AJ42" s="180"/>
      <c r="AK42" s="180"/>
      <c r="AL42" s="180"/>
      <c r="AM42" s="180"/>
      <c r="AN42" s="180"/>
      <c r="AO42" s="179" t="s">
        <v>560</v>
      </c>
      <c r="AP42" s="180"/>
      <c r="AQ42" s="180"/>
      <c r="AR42" s="180"/>
      <c r="AS42" s="180"/>
      <c r="AT42" s="180"/>
      <c r="AU42" s="180"/>
      <c r="AV42" s="180"/>
      <c r="AW42" s="180"/>
      <c r="AX42" s="180"/>
      <c r="AY42" s="180"/>
      <c r="AZ42" s="179" t="s">
        <v>487</v>
      </c>
      <c r="BA42" s="179" t="s">
        <v>488</v>
      </c>
      <c r="BB42" s="179" t="s">
        <v>489</v>
      </c>
      <c r="BC42" s="179" t="s">
        <v>490</v>
      </c>
      <c r="BD42" s="179" t="s">
        <v>491</v>
      </c>
      <c r="BE42" s="179" t="s">
        <v>492</v>
      </c>
      <c r="BF42" s="179" t="s">
        <v>488</v>
      </c>
      <c r="BG42" s="179" t="s">
        <v>493</v>
      </c>
      <c r="BH42" s="179" t="s">
        <v>494</v>
      </c>
      <c r="BI42" s="179" t="s">
        <v>495</v>
      </c>
      <c r="BJ42" s="179" t="s">
        <v>496</v>
      </c>
      <c r="BK42" s="179" t="s">
        <v>497</v>
      </c>
      <c r="BL42" s="179" t="s">
        <v>498</v>
      </c>
      <c r="BM42" s="179" t="s">
        <v>499</v>
      </c>
      <c r="BN42" s="179" t="s">
        <v>500</v>
      </c>
      <c r="BO42" s="186"/>
      <c r="BP42" t="str">
        <f t="shared" si="5"/>
        <v>C</v>
      </c>
    </row>
    <row r="43" spans="1:68" x14ac:dyDescent="0.25">
      <c r="A43" s="187">
        <v>2019</v>
      </c>
      <c r="B43" s="188">
        <v>2</v>
      </c>
      <c r="C43" s="189" t="s">
        <v>471</v>
      </c>
      <c r="D43" s="189" t="s">
        <v>472</v>
      </c>
      <c r="E43" s="189" t="s">
        <v>472</v>
      </c>
      <c r="F43" s="189" t="s">
        <v>473</v>
      </c>
      <c r="G43" s="189" t="s">
        <v>474</v>
      </c>
      <c r="H43" s="189" t="s">
        <v>475</v>
      </c>
      <c r="I43" s="190"/>
      <c r="J43" s="189" t="s">
        <v>134</v>
      </c>
      <c r="K43" s="191">
        <v>-4475403</v>
      </c>
      <c r="L43" s="191">
        <v>-4475403</v>
      </c>
      <c r="M43" s="192">
        <v>-255.1</v>
      </c>
      <c r="N43" s="192">
        <v>-192.44</v>
      </c>
      <c r="O43" s="192">
        <v>-1510.3</v>
      </c>
      <c r="P43" s="193">
        <v>0</v>
      </c>
      <c r="Q43" s="193">
        <v>0</v>
      </c>
      <c r="R43" s="197" t="s">
        <v>533</v>
      </c>
      <c r="S43" s="189" t="s">
        <v>477</v>
      </c>
      <c r="T43" s="189" t="s">
        <v>478</v>
      </c>
      <c r="U43" s="189" t="s">
        <v>479</v>
      </c>
      <c r="V43" s="188">
        <v>0</v>
      </c>
      <c r="W43" s="187">
        <v>78</v>
      </c>
      <c r="X43" s="189" t="s">
        <v>480</v>
      </c>
      <c r="Y43" s="194">
        <v>43524</v>
      </c>
      <c r="Z43" s="194">
        <v>43524</v>
      </c>
      <c r="AA43" s="195">
        <v>43525.319131944445</v>
      </c>
      <c r="AB43" s="189" t="s">
        <v>481</v>
      </c>
      <c r="AC43" s="189" t="s">
        <v>482</v>
      </c>
      <c r="AD43" s="189" t="s">
        <v>483</v>
      </c>
      <c r="AE43" s="189" t="s">
        <v>534</v>
      </c>
      <c r="AF43" s="190"/>
      <c r="AG43" s="189" t="s">
        <v>570</v>
      </c>
      <c r="AH43" s="190"/>
      <c r="AI43" s="190"/>
      <c r="AJ43" s="190"/>
      <c r="AK43" s="190"/>
      <c r="AL43" s="190"/>
      <c r="AM43" s="190"/>
      <c r="AN43" s="190"/>
      <c r="AO43" s="189" t="s">
        <v>555</v>
      </c>
      <c r="AP43" s="190"/>
      <c r="AQ43" s="190"/>
      <c r="AR43" s="190"/>
      <c r="AS43" s="190"/>
      <c r="AT43" s="190"/>
      <c r="AU43" s="190"/>
      <c r="AV43" s="190"/>
      <c r="AW43" s="190"/>
      <c r="AX43" s="190"/>
      <c r="AY43" s="190"/>
      <c r="AZ43" s="189" t="s">
        <v>487</v>
      </c>
      <c r="BA43" s="189" t="s">
        <v>488</v>
      </c>
      <c r="BB43" s="189" t="s">
        <v>489</v>
      </c>
      <c r="BC43" s="189" t="s">
        <v>490</v>
      </c>
      <c r="BD43" s="189" t="s">
        <v>491</v>
      </c>
      <c r="BE43" s="189" t="s">
        <v>492</v>
      </c>
      <c r="BF43" s="189" t="s">
        <v>488</v>
      </c>
      <c r="BG43" s="189" t="s">
        <v>493</v>
      </c>
      <c r="BH43" s="189" t="s">
        <v>494</v>
      </c>
      <c r="BI43" s="189" t="s">
        <v>495</v>
      </c>
      <c r="BJ43" s="189" t="s">
        <v>496</v>
      </c>
      <c r="BK43" s="189" t="s">
        <v>497</v>
      </c>
      <c r="BL43" s="189" t="s">
        <v>498</v>
      </c>
      <c r="BM43" s="189" t="s">
        <v>499</v>
      </c>
      <c r="BN43" s="189" t="s">
        <v>500</v>
      </c>
      <c r="BO43" s="190"/>
      <c r="BP43" t="str">
        <f t="shared" si="5"/>
        <v>C</v>
      </c>
    </row>
    <row r="44" spans="1:68" x14ac:dyDescent="0.25">
      <c r="A44" s="177">
        <v>2019</v>
      </c>
      <c r="B44" s="178">
        <v>2</v>
      </c>
      <c r="C44" s="179" t="s">
        <v>471</v>
      </c>
      <c r="D44" s="179" t="s">
        <v>536</v>
      </c>
      <c r="E44" s="179" t="s">
        <v>472</v>
      </c>
      <c r="F44" s="179" t="s">
        <v>473</v>
      </c>
      <c r="G44" s="179" t="s">
        <v>474</v>
      </c>
      <c r="H44" s="179" t="s">
        <v>475</v>
      </c>
      <c r="I44" s="180"/>
      <c r="J44" s="179" t="s">
        <v>134</v>
      </c>
      <c r="K44" s="181">
        <v>0</v>
      </c>
      <c r="L44" s="181">
        <v>0</v>
      </c>
      <c r="M44" s="182">
        <v>0.01</v>
      </c>
      <c r="N44" s="182">
        <v>0</v>
      </c>
      <c r="O44" s="182">
        <v>-29.42</v>
      </c>
      <c r="P44" s="183">
        <v>0</v>
      </c>
      <c r="Q44" s="183">
        <v>0</v>
      </c>
      <c r="R44" s="196" t="s">
        <v>537</v>
      </c>
      <c r="S44" s="180"/>
      <c r="T44" s="179" t="s">
        <v>538</v>
      </c>
      <c r="U44" s="179" t="s">
        <v>539</v>
      </c>
      <c r="V44" s="178">
        <v>0</v>
      </c>
      <c r="W44" s="177">
        <v>55</v>
      </c>
      <c r="X44" s="179" t="s">
        <v>480</v>
      </c>
      <c r="Y44" s="184">
        <v>43524</v>
      </c>
      <c r="Z44" s="184">
        <v>43524</v>
      </c>
      <c r="AA44" s="185">
        <v>43524.898877314816</v>
      </c>
      <c r="AB44" s="179" t="s">
        <v>540</v>
      </c>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79" t="s">
        <v>487</v>
      </c>
      <c r="BA44" s="179" t="s">
        <v>488</v>
      </c>
      <c r="BB44" s="179" t="s">
        <v>489</v>
      </c>
      <c r="BC44" s="179" t="s">
        <v>490</v>
      </c>
      <c r="BD44" s="179" t="s">
        <v>491</v>
      </c>
      <c r="BE44" s="179" t="s">
        <v>492</v>
      </c>
      <c r="BF44" s="179" t="s">
        <v>488</v>
      </c>
      <c r="BG44" s="179" t="s">
        <v>493</v>
      </c>
      <c r="BH44" s="179" t="s">
        <v>494</v>
      </c>
      <c r="BI44" s="179" t="s">
        <v>495</v>
      </c>
      <c r="BJ44" s="179" t="s">
        <v>496</v>
      </c>
      <c r="BK44" s="179" t="s">
        <v>497</v>
      </c>
      <c r="BL44" s="179" t="s">
        <v>498</v>
      </c>
      <c r="BM44" s="179" t="s">
        <v>499</v>
      </c>
      <c r="BN44" s="179" t="s">
        <v>500</v>
      </c>
      <c r="BO44" s="186"/>
      <c r="BP44" t="str">
        <f t="shared" si="5"/>
        <v>C</v>
      </c>
    </row>
    <row r="45" spans="1:68" x14ac:dyDescent="0.25">
      <c r="A45" s="187">
        <v>2019</v>
      </c>
      <c r="B45" s="188">
        <v>2</v>
      </c>
      <c r="C45" s="189" t="s">
        <v>471</v>
      </c>
      <c r="D45" s="189" t="s">
        <v>536</v>
      </c>
      <c r="E45" s="189" t="s">
        <v>472</v>
      </c>
      <c r="F45" s="189" t="s">
        <v>473</v>
      </c>
      <c r="G45" s="189" t="s">
        <v>474</v>
      </c>
      <c r="H45" s="189" t="s">
        <v>475</v>
      </c>
      <c r="I45" s="190"/>
      <c r="J45" s="189" t="s">
        <v>134</v>
      </c>
      <c r="K45" s="191">
        <v>0</v>
      </c>
      <c r="L45" s="191">
        <v>0</v>
      </c>
      <c r="M45" s="192">
        <v>0.01</v>
      </c>
      <c r="N45" s="192">
        <v>0</v>
      </c>
      <c r="O45" s="192">
        <v>-23.75</v>
      </c>
      <c r="P45" s="193">
        <v>0</v>
      </c>
      <c r="Q45" s="193">
        <v>0</v>
      </c>
      <c r="R45" s="189" t="s">
        <v>537</v>
      </c>
      <c r="S45" s="190"/>
      <c r="T45" s="189" t="s">
        <v>538</v>
      </c>
      <c r="U45" s="189" t="s">
        <v>539</v>
      </c>
      <c r="V45" s="188">
        <v>0</v>
      </c>
      <c r="W45" s="187">
        <v>84</v>
      </c>
      <c r="X45" s="189" t="s">
        <v>480</v>
      </c>
      <c r="Y45" s="194">
        <v>43524</v>
      </c>
      <c r="Z45" s="194">
        <v>43524</v>
      </c>
      <c r="AA45" s="195">
        <v>43525.319131944445</v>
      </c>
      <c r="AB45" s="189" t="s">
        <v>540</v>
      </c>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89" t="s">
        <v>487</v>
      </c>
      <c r="BA45" s="189" t="s">
        <v>488</v>
      </c>
      <c r="BB45" s="189" t="s">
        <v>489</v>
      </c>
      <c r="BC45" s="189" t="s">
        <v>490</v>
      </c>
      <c r="BD45" s="189" t="s">
        <v>491</v>
      </c>
      <c r="BE45" s="189" t="s">
        <v>492</v>
      </c>
      <c r="BF45" s="189" t="s">
        <v>488</v>
      </c>
      <c r="BG45" s="189" t="s">
        <v>493</v>
      </c>
      <c r="BH45" s="189" t="s">
        <v>494</v>
      </c>
      <c r="BI45" s="189" t="s">
        <v>495</v>
      </c>
      <c r="BJ45" s="189" t="s">
        <v>496</v>
      </c>
      <c r="BK45" s="189" t="s">
        <v>497</v>
      </c>
      <c r="BL45" s="189" t="s">
        <v>498</v>
      </c>
      <c r="BM45" s="189" t="s">
        <v>499</v>
      </c>
      <c r="BN45" s="189" t="s">
        <v>500</v>
      </c>
      <c r="BO45" s="190"/>
    </row>
    <row r="46" spans="1:68" x14ac:dyDescent="0.25">
      <c r="A46" s="187">
        <v>2019</v>
      </c>
      <c r="B46" s="188">
        <v>2</v>
      </c>
      <c r="C46" s="189" t="s">
        <v>471</v>
      </c>
      <c r="D46" s="189" t="s">
        <v>541</v>
      </c>
      <c r="E46" s="189" t="s">
        <v>472</v>
      </c>
      <c r="F46" s="189" t="s">
        <v>473</v>
      </c>
      <c r="G46" s="189" t="s">
        <v>474</v>
      </c>
      <c r="H46" s="189" t="s">
        <v>475</v>
      </c>
      <c r="I46" s="190"/>
      <c r="J46" s="189" t="s">
        <v>134</v>
      </c>
      <c r="K46" s="191">
        <v>0</v>
      </c>
      <c r="L46" s="191">
        <v>0</v>
      </c>
      <c r="M46" s="192">
        <v>0.01</v>
      </c>
      <c r="N46" s="192">
        <v>0</v>
      </c>
      <c r="O46" s="192">
        <v>-23.75</v>
      </c>
      <c r="P46" s="193">
        <v>0</v>
      </c>
      <c r="Q46" s="193">
        <v>0</v>
      </c>
      <c r="R46" s="189" t="s">
        <v>537</v>
      </c>
      <c r="S46" s="190"/>
      <c r="T46" s="189" t="s">
        <v>538</v>
      </c>
      <c r="U46" s="189" t="s">
        <v>539</v>
      </c>
      <c r="V46" s="188">
        <v>0</v>
      </c>
      <c r="W46" s="187">
        <v>83</v>
      </c>
      <c r="X46" s="189" t="s">
        <v>480</v>
      </c>
      <c r="Y46" s="194">
        <v>43524</v>
      </c>
      <c r="Z46" s="194">
        <v>43524</v>
      </c>
      <c r="AA46" s="195">
        <v>43525.319131944445</v>
      </c>
      <c r="AB46" s="189" t="s">
        <v>540</v>
      </c>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89" t="s">
        <v>487</v>
      </c>
      <c r="BA46" s="189" t="s">
        <v>488</v>
      </c>
      <c r="BB46" s="189" t="s">
        <v>489</v>
      </c>
      <c r="BC46" s="189" t="s">
        <v>490</v>
      </c>
      <c r="BD46" s="189" t="s">
        <v>491</v>
      </c>
      <c r="BE46" s="189" t="s">
        <v>492</v>
      </c>
      <c r="BF46" s="189" t="s">
        <v>488</v>
      </c>
      <c r="BG46" s="189" t="s">
        <v>493</v>
      </c>
      <c r="BH46" s="189" t="s">
        <v>494</v>
      </c>
      <c r="BI46" s="189" t="s">
        <v>495</v>
      </c>
      <c r="BJ46" s="189" t="s">
        <v>496</v>
      </c>
      <c r="BK46" s="189" t="s">
        <v>497</v>
      </c>
      <c r="BL46" s="189" t="s">
        <v>498</v>
      </c>
      <c r="BM46" s="189" t="s">
        <v>499</v>
      </c>
      <c r="BN46" s="189" t="s">
        <v>500</v>
      </c>
      <c r="BO46" s="190"/>
    </row>
    <row r="47" spans="1:68" x14ac:dyDescent="0.25">
      <c r="A47" s="177">
        <v>2019</v>
      </c>
      <c r="B47" s="178">
        <v>2</v>
      </c>
      <c r="C47" s="179" t="s">
        <v>471</v>
      </c>
      <c r="D47" s="179" t="s">
        <v>541</v>
      </c>
      <c r="E47" s="179" t="s">
        <v>472</v>
      </c>
      <c r="F47" s="179" t="s">
        <v>473</v>
      </c>
      <c r="G47" s="179" t="s">
        <v>474</v>
      </c>
      <c r="H47" s="179" t="s">
        <v>475</v>
      </c>
      <c r="I47" s="180"/>
      <c r="J47" s="179" t="s">
        <v>134</v>
      </c>
      <c r="K47" s="181">
        <v>0</v>
      </c>
      <c r="L47" s="181">
        <v>0</v>
      </c>
      <c r="M47" s="182">
        <v>0</v>
      </c>
      <c r="N47" s="182">
        <v>0</v>
      </c>
      <c r="O47" s="182">
        <v>-29.42</v>
      </c>
      <c r="P47" s="183">
        <v>0</v>
      </c>
      <c r="Q47" s="183">
        <v>0</v>
      </c>
      <c r="R47" s="179" t="s">
        <v>537</v>
      </c>
      <c r="S47" s="180"/>
      <c r="T47" s="179" t="s">
        <v>538</v>
      </c>
      <c r="U47" s="179" t="s">
        <v>539</v>
      </c>
      <c r="V47" s="178">
        <v>0</v>
      </c>
      <c r="W47" s="177">
        <v>88</v>
      </c>
      <c r="X47" s="179" t="s">
        <v>480</v>
      </c>
      <c r="Y47" s="184">
        <v>43524</v>
      </c>
      <c r="Z47" s="184">
        <v>43524</v>
      </c>
      <c r="AA47" s="185">
        <v>43526.205393518518</v>
      </c>
      <c r="AB47" s="179" t="s">
        <v>540</v>
      </c>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79" t="s">
        <v>487</v>
      </c>
      <c r="BA47" s="179" t="s">
        <v>488</v>
      </c>
      <c r="BB47" s="179" t="s">
        <v>489</v>
      </c>
      <c r="BC47" s="179" t="s">
        <v>490</v>
      </c>
      <c r="BD47" s="179" t="s">
        <v>491</v>
      </c>
      <c r="BE47" s="179" t="s">
        <v>492</v>
      </c>
      <c r="BF47" s="179" t="s">
        <v>488</v>
      </c>
      <c r="BG47" s="179" t="s">
        <v>493</v>
      </c>
      <c r="BH47" s="179" t="s">
        <v>494</v>
      </c>
      <c r="BI47" s="179" t="s">
        <v>495</v>
      </c>
      <c r="BJ47" s="179" t="s">
        <v>496</v>
      </c>
      <c r="BK47" s="179" t="s">
        <v>497</v>
      </c>
      <c r="BL47" s="179" t="s">
        <v>498</v>
      </c>
      <c r="BM47" s="179" t="s">
        <v>499</v>
      </c>
      <c r="BN47" s="179" t="s">
        <v>500</v>
      </c>
      <c r="BO47" s="186"/>
    </row>
    <row r="48" spans="1:68" x14ac:dyDescent="0.25">
      <c r="A48" s="187">
        <v>2019</v>
      </c>
      <c r="B48" s="188">
        <v>3</v>
      </c>
      <c r="C48" s="189" t="s">
        <v>471</v>
      </c>
      <c r="D48" s="189" t="s">
        <v>472</v>
      </c>
      <c r="E48" s="189" t="s">
        <v>472</v>
      </c>
      <c r="F48" s="189" t="s">
        <v>473</v>
      </c>
      <c r="G48" s="189" t="s">
        <v>474</v>
      </c>
      <c r="H48" s="189" t="s">
        <v>475</v>
      </c>
      <c r="I48" s="190"/>
      <c r="J48" s="189" t="s">
        <v>134</v>
      </c>
      <c r="K48" s="191">
        <v>-436462618</v>
      </c>
      <c r="L48" s="191">
        <v>-436462618</v>
      </c>
      <c r="M48" s="192">
        <v>-24878.37</v>
      </c>
      <c r="N48" s="192">
        <v>-18767.89</v>
      </c>
      <c r="O48" s="192">
        <v>-147291.57999999999</v>
      </c>
      <c r="P48" s="193">
        <v>0</v>
      </c>
      <c r="Q48" s="193">
        <v>0</v>
      </c>
      <c r="R48" s="197" t="s">
        <v>584</v>
      </c>
      <c r="S48" s="189" t="s">
        <v>477</v>
      </c>
      <c r="T48" s="189" t="s">
        <v>478</v>
      </c>
      <c r="U48" s="189" t="s">
        <v>479</v>
      </c>
      <c r="V48" s="188">
        <v>0</v>
      </c>
      <c r="W48" s="187">
        <v>31</v>
      </c>
      <c r="X48" s="189" t="s">
        <v>480</v>
      </c>
      <c r="Y48" s="194">
        <v>43553</v>
      </c>
      <c r="Z48" s="194">
        <v>43553</v>
      </c>
      <c r="AA48" s="195">
        <v>43556.305277777778</v>
      </c>
      <c r="AB48" s="189" t="s">
        <v>481</v>
      </c>
      <c r="AC48" s="189" t="s">
        <v>482</v>
      </c>
      <c r="AD48" s="189" t="s">
        <v>483</v>
      </c>
      <c r="AE48" s="189" t="s">
        <v>525</v>
      </c>
      <c r="AF48" s="190"/>
      <c r="AG48" s="189" t="s">
        <v>585</v>
      </c>
      <c r="AH48" s="190"/>
      <c r="AI48" s="190"/>
      <c r="AJ48" s="190"/>
      <c r="AK48" s="190"/>
      <c r="AL48" s="190"/>
      <c r="AM48" s="190"/>
      <c r="AN48" s="190"/>
      <c r="AO48" s="189" t="s">
        <v>586</v>
      </c>
      <c r="AP48" s="190"/>
      <c r="AQ48" s="190"/>
      <c r="AR48" s="190"/>
      <c r="AS48" s="190"/>
      <c r="AT48" s="190"/>
      <c r="AU48" s="190"/>
      <c r="AV48" s="190"/>
      <c r="AW48" s="190"/>
      <c r="AX48" s="190"/>
      <c r="AY48" s="190"/>
      <c r="AZ48" s="189" t="s">
        <v>487</v>
      </c>
      <c r="BA48" s="189" t="s">
        <v>488</v>
      </c>
      <c r="BB48" s="189" t="s">
        <v>489</v>
      </c>
      <c r="BC48" s="189" t="s">
        <v>490</v>
      </c>
      <c r="BD48" s="189" t="s">
        <v>491</v>
      </c>
      <c r="BE48" s="189" t="s">
        <v>492</v>
      </c>
      <c r="BF48" s="189" t="s">
        <v>488</v>
      </c>
      <c r="BG48" s="189" t="s">
        <v>493</v>
      </c>
      <c r="BH48" s="189" t="s">
        <v>494</v>
      </c>
      <c r="BI48" s="189" t="s">
        <v>495</v>
      </c>
      <c r="BJ48" s="189" t="s">
        <v>496</v>
      </c>
      <c r="BK48" s="189" t="s">
        <v>497</v>
      </c>
      <c r="BL48" s="189" t="s">
        <v>498</v>
      </c>
      <c r="BM48" s="189" t="s">
        <v>499</v>
      </c>
      <c r="BN48" s="189" t="s">
        <v>500</v>
      </c>
      <c r="BO48" s="190"/>
      <c r="BP48" t="str">
        <f>IF(K48&gt;0,"D","C")</f>
        <v>C</v>
      </c>
    </row>
    <row r="49" spans="1:68" x14ac:dyDescent="0.25">
      <c r="A49" s="177">
        <v>2019</v>
      </c>
      <c r="B49" s="178">
        <v>3</v>
      </c>
      <c r="C49" s="179" t="s">
        <v>471</v>
      </c>
      <c r="D49" s="179" t="s">
        <v>472</v>
      </c>
      <c r="E49" s="179" t="s">
        <v>472</v>
      </c>
      <c r="F49" s="179" t="s">
        <v>473</v>
      </c>
      <c r="G49" s="179" t="s">
        <v>474</v>
      </c>
      <c r="H49" s="179" t="s">
        <v>475</v>
      </c>
      <c r="I49" s="180"/>
      <c r="J49" s="179" t="s">
        <v>134</v>
      </c>
      <c r="K49" s="181">
        <v>-185235720</v>
      </c>
      <c r="L49" s="181">
        <v>-185235720</v>
      </c>
      <c r="M49" s="182">
        <v>-10558.44</v>
      </c>
      <c r="N49" s="182">
        <v>-7965.14</v>
      </c>
      <c r="O49" s="182">
        <v>-62510.879999999997</v>
      </c>
      <c r="P49" s="183">
        <v>0</v>
      </c>
      <c r="Q49" s="183">
        <v>0</v>
      </c>
      <c r="R49" s="179" t="s">
        <v>587</v>
      </c>
      <c r="S49" s="179" t="s">
        <v>477</v>
      </c>
      <c r="T49" s="179" t="s">
        <v>478</v>
      </c>
      <c r="U49" s="179" t="s">
        <v>479</v>
      </c>
      <c r="V49" s="178">
        <v>0</v>
      </c>
      <c r="W49" s="177">
        <v>31</v>
      </c>
      <c r="X49" s="179" t="s">
        <v>480</v>
      </c>
      <c r="Y49" s="184">
        <v>43553</v>
      </c>
      <c r="Z49" s="184">
        <v>43553</v>
      </c>
      <c r="AA49" s="185">
        <v>43556.305277777778</v>
      </c>
      <c r="AB49" s="179" t="s">
        <v>481</v>
      </c>
      <c r="AC49" s="179" t="s">
        <v>482</v>
      </c>
      <c r="AD49" s="179" t="s">
        <v>483</v>
      </c>
      <c r="AE49" s="179" t="s">
        <v>525</v>
      </c>
      <c r="AF49" s="180"/>
      <c r="AG49" s="179" t="s">
        <v>585</v>
      </c>
      <c r="AH49" s="180"/>
      <c r="AI49" s="180"/>
      <c r="AJ49" s="180"/>
      <c r="AK49" s="180"/>
      <c r="AL49" s="180"/>
      <c r="AM49" s="180"/>
      <c r="AN49" s="180"/>
      <c r="AO49" s="179" t="s">
        <v>586</v>
      </c>
      <c r="AP49" s="180"/>
      <c r="AQ49" s="180"/>
      <c r="AR49" s="180"/>
      <c r="AS49" s="180"/>
      <c r="AT49" s="180"/>
      <c r="AU49" s="180"/>
      <c r="AV49" s="180"/>
      <c r="AW49" s="180"/>
      <c r="AX49" s="180"/>
      <c r="AY49" s="180"/>
      <c r="AZ49" s="179" t="s">
        <v>487</v>
      </c>
      <c r="BA49" s="179" t="s">
        <v>488</v>
      </c>
      <c r="BB49" s="179" t="s">
        <v>489</v>
      </c>
      <c r="BC49" s="179" t="s">
        <v>490</v>
      </c>
      <c r="BD49" s="179" t="s">
        <v>491</v>
      </c>
      <c r="BE49" s="179" t="s">
        <v>492</v>
      </c>
      <c r="BF49" s="179" t="s">
        <v>488</v>
      </c>
      <c r="BG49" s="179" t="s">
        <v>493</v>
      </c>
      <c r="BH49" s="179" t="s">
        <v>494</v>
      </c>
      <c r="BI49" s="179" t="s">
        <v>495</v>
      </c>
      <c r="BJ49" s="179" t="s">
        <v>496</v>
      </c>
      <c r="BK49" s="179" t="s">
        <v>497</v>
      </c>
      <c r="BL49" s="179" t="s">
        <v>498</v>
      </c>
      <c r="BM49" s="179" t="s">
        <v>499</v>
      </c>
      <c r="BN49" s="179" t="s">
        <v>500</v>
      </c>
      <c r="BO49" s="186"/>
    </row>
    <row r="50" spans="1:68" x14ac:dyDescent="0.25">
      <c r="A50" s="187">
        <v>2019</v>
      </c>
      <c r="B50" s="188">
        <v>3</v>
      </c>
      <c r="C50" s="189" t="s">
        <v>471</v>
      </c>
      <c r="D50" s="189" t="s">
        <v>472</v>
      </c>
      <c r="E50" s="189" t="s">
        <v>472</v>
      </c>
      <c r="F50" s="189" t="s">
        <v>473</v>
      </c>
      <c r="G50" s="189" t="s">
        <v>474</v>
      </c>
      <c r="H50" s="189" t="s">
        <v>475</v>
      </c>
      <c r="I50" s="190"/>
      <c r="J50" s="189" t="s">
        <v>134</v>
      </c>
      <c r="K50" s="191">
        <v>-28418400</v>
      </c>
      <c r="L50" s="191">
        <v>-28418400</v>
      </c>
      <c r="M50" s="192">
        <v>-1619.85</v>
      </c>
      <c r="N50" s="192">
        <v>-1221.99</v>
      </c>
      <c r="O50" s="192">
        <v>-9590.26</v>
      </c>
      <c r="P50" s="193">
        <v>0</v>
      </c>
      <c r="Q50" s="193">
        <v>0</v>
      </c>
      <c r="R50" s="189" t="s">
        <v>588</v>
      </c>
      <c r="S50" s="189" t="s">
        <v>477</v>
      </c>
      <c r="T50" s="189" t="s">
        <v>478</v>
      </c>
      <c r="U50" s="189" t="s">
        <v>479</v>
      </c>
      <c r="V50" s="188">
        <v>0</v>
      </c>
      <c r="W50" s="187">
        <v>31</v>
      </c>
      <c r="X50" s="189" t="s">
        <v>480</v>
      </c>
      <c r="Y50" s="194">
        <v>43553</v>
      </c>
      <c r="Z50" s="194">
        <v>43553</v>
      </c>
      <c r="AA50" s="195">
        <v>43556.305277777778</v>
      </c>
      <c r="AB50" s="189" t="s">
        <v>481</v>
      </c>
      <c r="AC50" s="189" t="s">
        <v>482</v>
      </c>
      <c r="AD50" s="189" t="s">
        <v>483</v>
      </c>
      <c r="AE50" s="189" t="s">
        <v>525</v>
      </c>
      <c r="AF50" s="190"/>
      <c r="AG50" s="189" t="s">
        <v>585</v>
      </c>
      <c r="AH50" s="190"/>
      <c r="AI50" s="190"/>
      <c r="AJ50" s="190"/>
      <c r="AK50" s="190"/>
      <c r="AL50" s="190"/>
      <c r="AM50" s="190"/>
      <c r="AN50" s="190"/>
      <c r="AO50" s="189" t="s">
        <v>586</v>
      </c>
      <c r="AP50" s="190"/>
      <c r="AQ50" s="190"/>
      <c r="AR50" s="190"/>
      <c r="AS50" s="190"/>
      <c r="AT50" s="190"/>
      <c r="AU50" s="190"/>
      <c r="AV50" s="190"/>
      <c r="AW50" s="190"/>
      <c r="AX50" s="190"/>
      <c r="AY50" s="190"/>
      <c r="AZ50" s="189" t="s">
        <v>487</v>
      </c>
      <c r="BA50" s="189" t="s">
        <v>488</v>
      </c>
      <c r="BB50" s="189" t="s">
        <v>489</v>
      </c>
      <c r="BC50" s="189" t="s">
        <v>490</v>
      </c>
      <c r="BD50" s="189" t="s">
        <v>491</v>
      </c>
      <c r="BE50" s="189" t="s">
        <v>492</v>
      </c>
      <c r="BF50" s="189" t="s">
        <v>488</v>
      </c>
      <c r="BG50" s="189" t="s">
        <v>493</v>
      </c>
      <c r="BH50" s="189" t="s">
        <v>494</v>
      </c>
      <c r="BI50" s="189" t="s">
        <v>495</v>
      </c>
      <c r="BJ50" s="189" t="s">
        <v>496</v>
      </c>
      <c r="BK50" s="189" t="s">
        <v>497</v>
      </c>
      <c r="BL50" s="189" t="s">
        <v>498</v>
      </c>
      <c r="BM50" s="189" t="s">
        <v>499</v>
      </c>
      <c r="BN50" s="189" t="s">
        <v>500</v>
      </c>
      <c r="BO50" s="190"/>
    </row>
    <row r="51" spans="1:68" x14ac:dyDescent="0.25">
      <c r="A51" s="177">
        <v>2019</v>
      </c>
      <c r="B51" s="178">
        <v>3</v>
      </c>
      <c r="C51" s="179" t="s">
        <v>471</v>
      </c>
      <c r="D51" s="179" t="s">
        <v>472</v>
      </c>
      <c r="E51" s="179" t="s">
        <v>472</v>
      </c>
      <c r="F51" s="179" t="s">
        <v>473</v>
      </c>
      <c r="G51" s="179" t="s">
        <v>474</v>
      </c>
      <c r="H51" s="179" t="s">
        <v>475</v>
      </c>
      <c r="I51" s="180"/>
      <c r="J51" s="179" t="s">
        <v>134</v>
      </c>
      <c r="K51" s="181">
        <v>-1665000</v>
      </c>
      <c r="L51" s="181">
        <v>-1665000</v>
      </c>
      <c r="M51" s="182">
        <v>-94.91</v>
      </c>
      <c r="N51" s="182">
        <v>-71.599999999999994</v>
      </c>
      <c r="O51" s="182">
        <v>-561.88</v>
      </c>
      <c r="P51" s="183">
        <v>0</v>
      </c>
      <c r="Q51" s="183">
        <v>0</v>
      </c>
      <c r="R51" s="196" t="s">
        <v>589</v>
      </c>
      <c r="S51" s="179" t="s">
        <v>477</v>
      </c>
      <c r="T51" s="179" t="s">
        <v>478</v>
      </c>
      <c r="U51" s="179" t="s">
        <v>479</v>
      </c>
      <c r="V51" s="178">
        <v>0</v>
      </c>
      <c r="W51" s="177">
        <v>31</v>
      </c>
      <c r="X51" s="179" t="s">
        <v>480</v>
      </c>
      <c r="Y51" s="184">
        <v>43553</v>
      </c>
      <c r="Z51" s="184">
        <v>43553</v>
      </c>
      <c r="AA51" s="185">
        <v>43556.305277777778</v>
      </c>
      <c r="AB51" s="179" t="s">
        <v>481</v>
      </c>
      <c r="AC51" s="179" t="s">
        <v>482</v>
      </c>
      <c r="AD51" s="179" t="s">
        <v>483</v>
      </c>
      <c r="AE51" s="179" t="s">
        <v>525</v>
      </c>
      <c r="AF51" s="180"/>
      <c r="AG51" s="179" t="s">
        <v>590</v>
      </c>
      <c r="AH51" s="180"/>
      <c r="AI51" s="180"/>
      <c r="AJ51" s="180"/>
      <c r="AK51" s="180"/>
      <c r="AL51" s="180"/>
      <c r="AM51" s="180"/>
      <c r="AN51" s="180"/>
      <c r="AO51" s="179" t="s">
        <v>591</v>
      </c>
      <c r="AP51" s="180"/>
      <c r="AQ51" s="180"/>
      <c r="AR51" s="180"/>
      <c r="AS51" s="180"/>
      <c r="AT51" s="180"/>
      <c r="AU51" s="180"/>
      <c r="AV51" s="180"/>
      <c r="AW51" s="180"/>
      <c r="AX51" s="180"/>
      <c r="AY51" s="180"/>
      <c r="AZ51" s="179" t="s">
        <v>487</v>
      </c>
      <c r="BA51" s="179" t="s">
        <v>488</v>
      </c>
      <c r="BB51" s="179" t="s">
        <v>489</v>
      </c>
      <c r="BC51" s="179" t="s">
        <v>490</v>
      </c>
      <c r="BD51" s="179" t="s">
        <v>491</v>
      </c>
      <c r="BE51" s="179" t="s">
        <v>492</v>
      </c>
      <c r="BF51" s="179" t="s">
        <v>488</v>
      </c>
      <c r="BG51" s="179" t="s">
        <v>493</v>
      </c>
      <c r="BH51" s="179" t="s">
        <v>494</v>
      </c>
      <c r="BI51" s="179" t="s">
        <v>495</v>
      </c>
      <c r="BJ51" s="179" t="s">
        <v>496</v>
      </c>
      <c r="BK51" s="179" t="s">
        <v>497</v>
      </c>
      <c r="BL51" s="179" t="s">
        <v>498</v>
      </c>
      <c r="BM51" s="179" t="s">
        <v>499</v>
      </c>
      <c r="BN51" s="179" t="s">
        <v>500</v>
      </c>
      <c r="BO51" s="186"/>
      <c r="BP51" t="str">
        <f t="shared" ref="BP51:BP60" si="6">IF(K51&gt;0,"D","C")</f>
        <v>C</v>
      </c>
    </row>
    <row r="52" spans="1:68" x14ac:dyDescent="0.25">
      <c r="A52" s="187">
        <v>2019</v>
      </c>
      <c r="B52" s="188">
        <v>3</v>
      </c>
      <c r="C52" s="189" t="s">
        <v>471</v>
      </c>
      <c r="D52" s="189" t="s">
        <v>472</v>
      </c>
      <c r="E52" s="189" t="s">
        <v>472</v>
      </c>
      <c r="F52" s="189" t="s">
        <v>473</v>
      </c>
      <c r="G52" s="189" t="s">
        <v>474</v>
      </c>
      <c r="H52" s="189" t="s">
        <v>475</v>
      </c>
      <c r="I52" s="190"/>
      <c r="J52" s="189" t="s">
        <v>134</v>
      </c>
      <c r="K52" s="191">
        <v>-179028</v>
      </c>
      <c r="L52" s="191">
        <v>-179028</v>
      </c>
      <c r="M52" s="192">
        <v>-10.199999999999999</v>
      </c>
      <c r="N52" s="192">
        <v>-7.7</v>
      </c>
      <c r="O52" s="192">
        <v>-60.42</v>
      </c>
      <c r="P52" s="193">
        <v>0</v>
      </c>
      <c r="Q52" s="193">
        <v>0</v>
      </c>
      <c r="R52" s="197" t="s">
        <v>592</v>
      </c>
      <c r="S52" s="189" t="s">
        <v>477</v>
      </c>
      <c r="T52" s="189" t="s">
        <v>478</v>
      </c>
      <c r="U52" s="189" t="s">
        <v>479</v>
      </c>
      <c r="V52" s="188">
        <v>0</v>
      </c>
      <c r="W52" s="187">
        <v>33</v>
      </c>
      <c r="X52" s="189" t="s">
        <v>480</v>
      </c>
      <c r="Y52" s="194">
        <v>43553</v>
      </c>
      <c r="Z52" s="194">
        <v>43553</v>
      </c>
      <c r="AA52" s="195">
        <v>43556.305277777778</v>
      </c>
      <c r="AB52" s="189" t="s">
        <v>481</v>
      </c>
      <c r="AC52" s="189" t="s">
        <v>482</v>
      </c>
      <c r="AD52" s="189" t="s">
        <v>483</v>
      </c>
      <c r="AE52" s="189" t="s">
        <v>515</v>
      </c>
      <c r="AF52" s="190"/>
      <c r="AG52" s="189" t="s">
        <v>593</v>
      </c>
      <c r="AH52" s="190"/>
      <c r="AI52" s="190"/>
      <c r="AJ52" s="190"/>
      <c r="AK52" s="190"/>
      <c r="AL52" s="190"/>
      <c r="AM52" s="190"/>
      <c r="AN52" s="190"/>
      <c r="AO52" s="189" t="s">
        <v>594</v>
      </c>
      <c r="AP52" s="190"/>
      <c r="AQ52" s="190"/>
      <c r="AR52" s="190"/>
      <c r="AS52" s="190"/>
      <c r="AT52" s="190"/>
      <c r="AU52" s="190"/>
      <c r="AV52" s="190"/>
      <c r="AW52" s="190"/>
      <c r="AX52" s="190"/>
      <c r="AY52" s="190"/>
      <c r="AZ52" s="189" t="s">
        <v>487</v>
      </c>
      <c r="BA52" s="189" t="s">
        <v>488</v>
      </c>
      <c r="BB52" s="189" t="s">
        <v>489</v>
      </c>
      <c r="BC52" s="189" t="s">
        <v>490</v>
      </c>
      <c r="BD52" s="189" t="s">
        <v>491</v>
      </c>
      <c r="BE52" s="189" t="s">
        <v>492</v>
      </c>
      <c r="BF52" s="189" t="s">
        <v>488</v>
      </c>
      <c r="BG52" s="189" t="s">
        <v>493</v>
      </c>
      <c r="BH52" s="189" t="s">
        <v>494</v>
      </c>
      <c r="BI52" s="189" t="s">
        <v>495</v>
      </c>
      <c r="BJ52" s="189" t="s">
        <v>496</v>
      </c>
      <c r="BK52" s="189" t="s">
        <v>497</v>
      </c>
      <c r="BL52" s="189" t="s">
        <v>498</v>
      </c>
      <c r="BM52" s="189" t="s">
        <v>499</v>
      </c>
      <c r="BN52" s="189" t="s">
        <v>500</v>
      </c>
      <c r="BO52" s="190"/>
      <c r="BP52" t="str">
        <f t="shared" si="6"/>
        <v>C</v>
      </c>
    </row>
    <row r="53" spans="1:68" x14ac:dyDescent="0.25">
      <c r="A53" s="177">
        <v>2019</v>
      </c>
      <c r="B53" s="178">
        <v>3</v>
      </c>
      <c r="C53" s="179" t="s">
        <v>471</v>
      </c>
      <c r="D53" s="179" t="s">
        <v>472</v>
      </c>
      <c r="E53" s="179" t="s">
        <v>472</v>
      </c>
      <c r="F53" s="179" t="s">
        <v>473</v>
      </c>
      <c r="G53" s="179" t="s">
        <v>474</v>
      </c>
      <c r="H53" s="179" t="s">
        <v>475</v>
      </c>
      <c r="I53" s="180"/>
      <c r="J53" s="179" t="s">
        <v>134</v>
      </c>
      <c r="K53" s="181">
        <v>-737469</v>
      </c>
      <c r="L53" s="181">
        <v>-737469</v>
      </c>
      <c r="M53" s="182">
        <v>-42.04</v>
      </c>
      <c r="N53" s="182">
        <v>-31.71</v>
      </c>
      <c r="O53" s="182">
        <v>-248.87</v>
      </c>
      <c r="P53" s="183">
        <v>0</v>
      </c>
      <c r="Q53" s="183">
        <v>0</v>
      </c>
      <c r="R53" s="196" t="s">
        <v>595</v>
      </c>
      <c r="S53" s="179" t="s">
        <v>477</v>
      </c>
      <c r="T53" s="179" t="s">
        <v>478</v>
      </c>
      <c r="U53" s="179" t="s">
        <v>479</v>
      </c>
      <c r="V53" s="178">
        <v>0</v>
      </c>
      <c r="W53" s="177">
        <v>33</v>
      </c>
      <c r="X53" s="179" t="s">
        <v>480</v>
      </c>
      <c r="Y53" s="184">
        <v>43553</v>
      </c>
      <c r="Z53" s="184">
        <v>43553</v>
      </c>
      <c r="AA53" s="185">
        <v>43556.305277777778</v>
      </c>
      <c r="AB53" s="179" t="s">
        <v>481</v>
      </c>
      <c r="AC53" s="179" t="s">
        <v>482</v>
      </c>
      <c r="AD53" s="179" t="s">
        <v>483</v>
      </c>
      <c r="AE53" s="179" t="s">
        <v>515</v>
      </c>
      <c r="AF53" s="180"/>
      <c r="AG53" s="179" t="s">
        <v>596</v>
      </c>
      <c r="AH53" s="180"/>
      <c r="AI53" s="180"/>
      <c r="AJ53" s="180"/>
      <c r="AK53" s="180"/>
      <c r="AL53" s="180"/>
      <c r="AM53" s="180"/>
      <c r="AN53" s="180"/>
      <c r="AO53" s="179" t="s">
        <v>594</v>
      </c>
      <c r="AP53" s="180"/>
      <c r="AQ53" s="180"/>
      <c r="AR53" s="180"/>
      <c r="AS53" s="180"/>
      <c r="AT53" s="180"/>
      <c r="AU53" s="180"/>
      <c r="AV53" s="180"/>
      <c r="AW53" s="180"/>
      <c r="AX53" s="180"/>
      <c r="AY53" s="180"/>
      <c r="AZ53" s="179" t="s">
        <v>487</v>
      </c>
      <c r="BA53" s="179" t="s">
        <v>488</v>
      </c>
      <c r="BB53" s="179" t="s">
        <v>489</v>
      </c>
      <c r="BC53" s="179" t="s">
        <v>490</v>
      </c>
      <c r="BD53" s="179" t="s">
        <v>491</v>
      </c>
      <c r="BE53" s="179" t="s">
        <v>492</v>
      </c>
      <c r="BF53" s="179" t="s">
        <v>488</v>
      </c>
      <c r="BG53" s="179" t="s">
        <v>493</v>
      </c>
      <c r="BH53" s="179" t="s">
        <v>494</v>
      </c>
      <c r="BI53" s="179" t="s">
        <v>495</v>
      </c>
      <c r="BJ53" s="179" t="s">
        <v>496</v>
      </c>
      <c r="BK53" s="179" t="s">
        <v>497</v>
      </c>
      <c r="BL53" s="179" t="s">
        <v>498</v>
      </c>
      <c r="BM53" s="179" t="s">
        <v>499</v>
      </c>
      <c r="BN53" s="179" t="s">
        <v>500</v>
      </c>
      <c r="BO53" s="186"/>
      <c r="BP53" t="str">
        <f t="shared" si="6"/>
        <v>C</v>
      </c>
    </row>
    <row r="54" spans="1:68" x14ac:dyDescent="0.25">
      <c r="A54" s="187">
        <v>2019</v>
      </c>
      <c r="B54" s="188">
        <v>3</v>
      </c>
      <c r="C54" s="189" t="s">
        <v>471</v>
      </c>
      <c r="D54" s="189" t="s">
        <v>472</v>
      </c>
      <c r="E54" s="189" t="s">
        <v>472</v>
      </c>
      <c r="F54" s="189" t="s">
        <v>473</v>
      </c>
      <c r="G54" s="189" t="s">
        <v>474</v>
      </c>
      <c r="H54" s="189" t="s">
        <v>475</v>
      </c>
      <c r="I54" s="190"/>
      <c r="J54" s="189" t="s">
        <v>134</v>
      </c>
      <c r="K54" s="191">
        <v>883858</v>
      </c>
      <c r="L54" s="191">
        <v>883858</v>
      </c>
      <c r="M54" s="192">
        <v>50.38</v>
      </c>
      <c r="N54" s="192">
        <v>38.01</v>
      </c>
      <c r="O54" s="192">
        <v>298.27</v>
      </c>
      <c r="P54" s="193">
        <v>0</v>
      </c>
      <c r="Q54" s="193">
        <v>0</v>
      </c>
      <c r="R54" s="197" t="s">
        <v>548</v>
      </c>
      <c r="S54" s="189" t="s">
        <v>477</v>
      </c>
      <c r="T54" s="189" t="s">
        <v>478</v>
      </c>
      <c r="U54" s="189" t="s">
        <v>479</v>
      </c>
      <c r="V54" s="188">
        <v>0</v>
      </c>
      <c r="W54" s="187">
        <v>35</v>
      </c>
      <c r="X54" s="189" t="s">
        <v>480</v>
      </c>
      <c r="Y54" s="194">
        <v>43553</v>
      </c>
      <c r="Z54" s="194">
        <v>43553</v>
      </c>
      <c r="AA54" s="195">
        <v>43556.305277777778</v>
      </c>
      <c r="AB54" s="189" t="s">
        <v>481</v>
      </c>
      <c r="AC54" s="189" t="s">
        <v>482</v>
      </c>
      <c r="AD54" s="189" t="s">
        <v>483</v>
      </c>
      <c r="AE54" s="189" t="s">
        <v>484</v>
      </c>
      <c r="AF54" s="190"/>
      <c r="AG54" s="189" t="s">
        <v>597</v>
      </c>
      <c r="AH54" s="190"/>
      <c r="AI54" s="190"/>
      <c r="AJ54" s="190"/>
      <c r="AK54" s="190"/>
      <c r="AL54" s="190"/>
      <c r="AM54" s="190"/>
      <c r="AN54" s="190"/>
      <c r="AO54" s="189" t="s">
        <v>598</v>
      </c>
      <c r="AP54" s="190"/>
      <c r="AQ54" s="190"/>
      <c r="AR54" s="190"/>
      <c r="AS54" s="190"/>
      <c r="AT54" s="190"/>
      <c r="AU54" s="190"/>
      <c r="AV54" s="190"/>
      <c r="AW54" s="190"/>
      <c r="AX54" s="190"/>
      <c r="AY54" s="190"/>
      <c r="AZ54" s="189" t="s">
        <v>487</v>
      </c>
      <c r="BA54" s="189" t="s">
        <v>488</v>
      </c>
      <c r="BB54" s="189" t="s">
        <v>489</v>
      </c>
      <c r="BC54" s="189" t="s">
        <v>490</v>
      </c>
      <c r="BD54" s="189" t="s">
        <v>491</v>
      </c>
      <c r="BE54" s="189" t="s">
        <v>492</v>
      </c>
      <c r="BF54" s="189" t="s">
        <v>488</v>
      </c>
      <c r="BG54" s="189" t="s">
        <v>493</v>
      </c>
      <c r="BH54" s="189" t="s">
        <v>494</v>
      </c>
      <c r="BI54" s="189" t="s">
        <v>495</v>
      </c>
      <c r="BJ54" s="189" t="s">
        <v>496</v>
      </c>
      <c r="BK54" s="189" t="s">
        <v>497</v>
      </c>
      <c r="BL54" s="189" t="s">
        <v>498</v>
      </c>
      <c r="BM54" s="189" t="s">
        <v>499</v>
      </c>
      <c r="BN54" s="189" t="s">
        <v>500</v>
      </c>
      <c r="BO54" s="190"/>
      <c r="BP54" t="str">
        <f t="shared" si="6"/>
        <v>D</v>
      </c>
    </row>
    <row r="55" spans="1:68" x14ac:dyDescent="0.25">
      <c r="A55" s="177">
        <v>2019</v>
      </c>
      <c r="B55" s="178">
        <v>3</v>
      </c>
      <c r="C55" s="179" t="s">
        <v>471</v>
      </c>
      <c r="D55" s="179" t="s">
        <v>472</v>
      </c>
      <c r="E55" s="179" t="s">
        <v>472</v>
      </c>
      <c r="F55" s="179" t="s">
        <v>473</v>
      </c>
      <c r="G55" s="179" t="s">
        <v>474</v>
      </c>
      <c r="H55" s="179" t="s">
        <v>475</v>
      </c>
      <c r="I55" s="180"/>
      <c r="J55" s="179" t="s">
        <v>134</v>
      </c>
      <c r="K55" s="181">
        <v>729644</v>
      </c>
      <c r="L55" s="181">
        <v>729644</v>
      </c>
      <c r="M55" s="182">
        <v>41.59</v>
      </c>
      <c r="N55" s="182">
        <v>31.37</v>
      </c>
      <c r="O55" s="182">
        <v>246.23</v>
      </c>
      <c r="P55" s="183">
        <v>0</v>
      </c>
      <c r="Q55" s="183">
        <v>0</v>
      </c>
      <c r="R55" s="196" t="s">
        <v>551</v>
      </c>
      <c r="S55" s="179" t="s">
        <v>477</v>
      </c>
      <c r="T55" s="179" t="s">
        <v>478</v>
      </c>
      <c r="U55" s="179" t="s">
        <v>479</v>
      </c>
      <c r="V55" s="178">
        <v>0</v>
      </c>
      <c r="W55" s="177">
        <v>35</v>
      </c>
      <c r="X55" s="179" t="s">
        <v>480</v>
      </c>
      <c r="Y55" s="184">
        <v>43553</v>
      </c>
      <c r="Z55" s="184">
        <v>43553</v>
      </c>
      <c r="AA55" s="185">
        <v>43556.305277777778</v>
      </c>
      <c r="AB55" s="179" t="s">
        <v>481</v>
      </c>
      <c r="AC55" s="179" t="s">
        <v>482</v>
      </c>
      <c r="AD55" s="179" t="s">
        <v>483</v>
      </c>
      <c r="AE55" s="179" t="s">
        <v>484</v>
      </c>
      <c r="AF55" s="180"/>
      <c r="AG55" s="179" t="s">
        <v>597</v>
      </c>
      <c r="AH55" s="180"/>
      <c r="AI55" s="180"/>
      <c r="AJ55" s="180"/>
      <c r="AK55" s="180"/>
      <c r="AL55" s="180"/>
      <c r="AM55" s="180"/>
      <c r="AN55" s="180"/>
      <c r="AO55" s="179" t="s">
        <v>598</v>
      </c>
      <c r="AP55" s="180"/>
      <c r="AQ55" s="180"/>
      <c r="AR55" s="180"/>
      <c r="AS55" s="180"/>
      <c r="AT55" s="180"/>
      <c r="AU55" s="180"/>
      <c r="AV55" s="180"/>
      <c r="AW55" s="180"/>
      <c r="AX55" s="180"/>
      <c r="AY55" s="180"/>
      <c r="AZ55" s="179" t="s">
        <v>487</v>
      </c>
      <c r="BA55" s="179" t="s">
        <v>488</v>
      </c>
      <c r="BB55" s="179" t="s">
        <v>489</v>
      </c>
      <c r="BC55" s="179" t="s">
        <v>490</v>
      </c>
      <c r="BD55" s="179" t="s">
        <v>491</v>
      </c>
      <c r="BE55" s="179" t="s">
        <v>492</v>
      </c>
      <c r="BF55" s="179" t="s">
        <v>488</v>
      </c>
      <c r="BG55" s="179" t="s">
        <v>493</v>
      </c>
      <c r="BH55" s="179" t="s">
        <v>494</v>
      </c>
      <c r="BI55" s="179" t="s">
        <v>495</v>
      </c>
      <c r="BJ55" s="179" t="s">
        <v>496</v>
      </c>
      <c r="BK55" s="179" t="s">
        <v>497</v>
      </c>
      <c r="BL55" s="179" t="s">
        <v>498</v>
      </c>
      <c r="BM55" s="179" t="s">
        <v>499</v>
      </c>
      <c r="BN55" s="179" t="s">
        <v>500</v>
      </c>
      <c r="BO55" s="186"/>
      <c r="BP55" t="str">
        <f t="shared" si="6"/>
        <v>D</v>
      </c>
    </row>
    <row r="56" spans="1:68" x14ac:dyDescent="0.25">
      <c r="A56" s="187">
        <v>2019</v>
      </c>
      <c r="B56" s="188">
        <v>3</v>
      </c>
      <c r="C56" s="189" t="s">
        <v>471</v>
      </c>
      <c r="D56" s="189" t="s">
        <v>472</v>
      </c>
      <c r="E56" s="189" t="s">
        <v>472</v>
      </c>
      <c r="F56" s="189" t="s">
        <v>473</v>
      </c>
      <c r="G56" s="189" t="s">
        <v>474</v>
      </c>
      <c r="H56" s="189" t="s">
        <v>475</v>
      </c>
      <c r="I56" s="190"/>
      <c r="J56" s="189" t="s">
        <v>134</v>
      </c>
      <c r="K56" s="191">
        <v>385925855</v>
      </c>
      <c r="L56" s="191">
        <v>385925855</v>
      </c>
      <c r="M56" s="192">
        <v>21997.77</v>
      </c>
      <c r="N56" s="192">
        <v>16594.810000000001</v>
      </c>
      <c r="O56" s="192">
        <v>130237.11</v>
      </c>
      <c r="P56" s="193">
        <v>0</v>
      </c>
      <c r="Q56" s="193">
        <v>0</v>
      </c>
      <c r="R56" s="197" t="s">
        <v>553</v>
      </c>
      <c r="S56" s="189" t="s">
        <v>477</v>
      </c>
      <c r="T56" s="189" t="s">
        <v>478</v>
      </c>
      <c r="U56" s="189" t="s">
        <v>479</v>
      </c>
      <c r="V56" s="188">
        <v>0</v>
      </c>
      <c r="W56" s="187">
        <v>35</v>
      </c>
      <c r="X56" s="189" t="s">
        <v>480</v>
      </c>
      <c r="Y56" s="194">
        <v>43553</v>
      </c>
      <c r="Z56" s="194">
        <v>43553</v>
      </c>
      <c r="AA56" s="195">
        <v>43556.305277777778</v>
      </c>
      <c r="AB56" s="189" t="s">
        <v>481</v>
      </c>
      <c r="AC56" s="189" t="s">
        <v>482</v>
      </c>
      <c r="AD56" s="189" t="s">
        <v>483</v>
      </c>
      <c r="AE56" s="189" t="s">
        <v>484</v>
      </c>
      <c r="AF56" s="190"/>
      <c r="AG56" s="189" t="s">
        <v>597</v>
      </c>
      <c r="AH56" s="190"/>
      <c r="AI56" s="190"/>
      <c r="AJ56" s="190"/>
      <c r="AK56" s="190"/>
      <c r="AL56" s="190"/>
      <c r="AM56" s="190"/>
      <c r="AN56" s="190"/>
      <c r="AO56" s="189" t="s">
        <v>598</v>
      </c>
      <c r="AP56" s="190"/>
      <c r="AQ56" s="190"/>
      <c r="AR56" s="190"/>
      <c r="AS56" s="190"/>
      <c r="AT56" s="190"/>
      <c r="AU56" s="190"/>
      <c r="AV56" s="190"/>
      <c r="AW56" s="190"/>
      <c r="AX56" s="190"/>
      <c r="AY56" s="190"/>
      <c r="AZ56" s="189" t="s">
        <v>487</v>
      </c>
      <c r="BA56" s="189" t="s">
        <v>488</v>
      </c>
      <c r="BB56" s="189" t="s">
        <v>489</v>
      </c>
      <c r="BC56" s="189" t="s">
        <v>490</v>
      </c>
      <c r="BD56" s="189" t="s">
        <v>491</v>
      </c>
      <c r="BE56" s="189" t="s">
        <v>492</v>
      </c>
      <c r="BF56" s="189" t="s">
        <v>488</v>
      </c>
      <c r="BG56" s="189" t="s">
        <v>493</v>
      </c>
      <c r="BH56" s="189" t="s">
        <v>494</v>
      </c>
      <c r="BI56" s="189" t="s">
        <v>495</v>
      </c>
      <c r="BJ56" s="189" t="s">
        <v>496</v>
      </c>
      <c r="BK56" s="189" t="s">
        <v>497</v>
      </c>
      <c r="BL56" s="189" t="s">
        <v>498</v>
      </c>
      <c r="BM56" s="189" t="s">
        <v>499</v>
      </c>
      <c r="BN56" s="189" t="s">
        <v>500</v>
      </c>
      <c r="BO56" s="190"/>
      <c r="BP56" t="str">
        <f t="shared" si="6"/>
        <v>D</v>
      </c>
    </row>
    <row r="57" spans="1:68" x14ac:dyDescent="0.25">
      <c r="A57" s="177">
        <v>2019</v>
      </c>
      <c r="B57" s="178">
        <v>3</v>
      </c>
      <c r="C57" s="179" t="s">
        <v>471</v>
      </c>
      <c r="D57" s="179" t="s">
        <v>472</v>
      </c>
      <c r="E57" s="179" t="s">
        <v>472</v>
      </c>
      <c r="F57" s="179" t="s">
        <v>473</v>
      </c>
      <c r="G57" s="179" t="s">
        <v>474</v>
      </c>
      <c r="H57" s="179" t="s">
        <v>475</v>
      </c>
      <c r="I57" s="180"/>
      <c r="J57" s="179" t="s">
        <v>134</v>
      </c>
      <c r="K57" s="181">
        <v>390000</v>
      </c>
      <c r="L57" s="181">
        <v>390000</v>
      </c>
      <c r="M57" s="182">
        <v>22.23</v>
      </c>
      <c r="N57" s="182">
        <v>16.77</v>
      </c>
      <c r="O57" s="182">
        <v>131.61000000000001</v>
      </c>
      <c r="P57" s="183">
        <v>0</v>
      </c>
      <c r="Q57" s="183">
        <v>0</v>
      </c>
      <c r="R57" s="196" t="s">
        <v>558</v>
      </c>
      <c r="S57" s="179" t="s">
        <v>477</v>
      </c>
      <c r="T57" s="179" t="s">
        <v>478</v>
      </c>
      <c r="U57" s="179" t="s">
        <v>479</v>
      </c>
      <c r="V57" s="178">
        <v>0</v>
      </c>
      <c r="W57" s="177">
        <v>35</v>
      </c>
      <c r="X57" s="179" t="s">
        <v>480</v>
      </c>
      <c r="Y57" s="184">
        <v>43553</v>
      </c>
      <c r="Z57" s="184">
        <v>43553</v>
      </c>
      <c r="AA57" s="185">
        <v>43556.305277777778</v>
      </c>
      <c r="AB57" s="179" t="s">
        <v>481</v>
      </c>
      <c r="AC57" s="179" t="s">
        <v>482</v>
      </c>
      <c r="AD57" s="179" t="s">
        <v>483</v>
      </c>
      <c r="AE57" s="179" t="s">
        <v>484</v>
      </c>
      <c r="AF57" s="180"/>
      <c r="AG57" s="179" t="s">
        <v>597</v>
      </c>
      <c r="AH57" s="180"/>
      <c r="AI57" s="180"/>
      <c r="AJ57" s="180"/>
      <c r="AK57" s="180"/>
      <c r="AL57" s="180"/>
      <c r="AM57" s="180"/>
      <c r="AN57" s="180"/>
      <c r="AO57" s="179" t="s">
        <v>598</v>
      </c>
      <c r="AP57" s="180"/>
      <c r="AQ57" s="180"/>
      <c r="AR57" s="180"/>
      <c r="AS57" s="180"/>
      <c r="AT57" s="180"/>
      <c r="AU57" s="180"/>
      <c r="AV57" s="180"/>
      <c r="AW57" s="180"/>
      <c r="AX57" s="180"/>
      <c r="AY57" s="180"/>
      <c r="AZ57" s="179" t="s">
        <v>487</v>
      </c>
      <c r="BA57" s="179" t="s">
        <v>488</v>
      </c>
      <c r="BB57" s="179" t="s">
        <v>489</v>
      </c>
      <c r="BC57" s="179" t="s">
        <v>490</v>
      </c>
      <c r="BD57" s="179" t="s">
        <v>491</v>
      </c>
      <c r="BE57" s="179" t="s">
        <v>492</v>
      </c>
      <c r="BF57" s="179" t="s">
        <v>488</v>
      </c>
      <c r="BG57" s="179" t="s">
        <v>493</v>
      </c>
      <c r="BH57" s="179" t="s">
        <v>494</v>
      </c>
      <c r="BI57" s="179" t="s">
        <v>495</v>
      </c>
      <c r="BJ57" s="179" t="s">
        <v>496</v>
      </c>
      <c r="BK57" s="179" t="s">
        <v>497</v>
      </c>
      <c r="BL57" s="179" t="s">
        <v>498</v>
      </c>
      <c r="BM57" s="179" t="s">
        <v>499</v>
      </c>
      <c r="BN57" s="179" t="s">
        <v>500</v>
      </c>
      <c r="BO57" s="186"/>
      <c r="BP57" t="str">
        <f t="shared" si="6"/>
        <v>D</v>
      </c>
    </row>
    <row r="58" spans="1:68" x14ac:dyDescent="0.25">
      <c r="A58" s="187">
        <v>2019</v>
      </c>
      <c r="B58" s="188">
        <v>3</v>
      </c>
      <c r="C58" s="189" t="s">
        <v>471</v>
      </c>
      <c r="D58" s="189" t="s">
        <v>472</v>
      </c>
      <c r="E58" s="189" t="s">
        <v>472</v>
      </c>
      <c r="F58" s="189" t="s">
        <v>473</v>
      </c>
      <c r="G58" s="189" t="s">
        <v>474</v>
      </c>
      <c r="H58" s="189" t="s">
        <v>475</v>
      </c>
      <c r="I58" s="190"/>
      <c r="J58" s="189" t="s">
        <v>134</v>
      </c>
      <c r="K58" s="191">
        <v>525875000</v>
      </c>
      <c r="L58" s="191">
        <v>525875000</v>
      </c>
      <c r="M58" s="192">
        <v>29974.880000000001</v>
      </c>
      <c r="N58" s="192">
        <v>22612.63</v>
      </c>
      <c r="O58" s="192">
        <v>177465.28</v>
      </c>
      <c r="P58" s="193">
        <v>0</v>
      </c>
      <c r="Q58" s="193">
        <v>0</v>
      </c>
      <c r="R58" s="197" t="s">
        <v>566</v>
      </c>
      <c r="S58" s="189" t="s">
        <v>477</v>
      </c>
      <c r="T58" s="189" t="s">
        <v>478</v>
      </c>
      <c r="U58" s="189" t="s">
        <v>479</v>
      </c>
      <c r="V58" s="188">
        <v>0</v>
      </c>
      <c r="W58" s="187">
        <v>35</v>
      </c>
      <c r="X58" s="189" t="s">
        <v>480</v>
      </c>
      <c r="Y58" s="194">
        <v>43553</v>
      </c>
      <c r="Z58" s="194">
        <v>43553</v>
      </c>
      <c r="AA58" s="195">
        <v>43556.305277777778</v>
      </c>
      <c r="AB58" s="189" t="s">
        <v>481</v>
      </c>
      <c r="AC58" s="189" t="s">
        <v>482</v>
      </c>
      <c r="AD58" s="189" t="s">
        <v>483</v>
      </c>
      <c r="AE58" s="189" t="s">
        <v>484</v>
      </c>
      <c r="AF58" s="190"/>
      <c r="AG58" s="189" t="s">
        <v>597</v>
      </c>
      <c r="AH58" s="190"/>
      <c r="AI58" s="190"/>
      <c r="AJ58" s="190"/>
      <c r="AK58" s="190"/>
      <c r="AL58" s="190"/>
      <c r="AM58" s="190"/>
      <c r="AN58" s="190"/>
      <c r="AO58" s="189" t="s">
        <v>598</v>
      </c>
      <c r="AP58" s="190"/>
      <c r="AQ58" s="190"/>
      <c r="AR58" s="190"/>
      <c r="AS58" s="190"/>
      <c r="AT58" s="190"/>
      <c r="AU58" s="190"/>
      <c r="AV58" s="190"/>
      <c r="AW58" s="190"/>
      <c r="AX58" s="190"/>
      <c r="AY58" s="190"/>
      <c r="AZ58" s="189" t="s">
        <v>487</v>
      </c>
      <c r="BA58" s="189" t="s">
        <v>488</v>
      </c>
      <c r="BB58" s="189" t="s">
        <v>489</v>
      </c>
      <c r="BC58" s="189" t="s">
        <v>490</v>
      </c>
      <c r="BD58" s="189" t="s">
        <v>491</v>
      </c>
      <c r="BE58" s="189" t="s">
        <v>492</v>
      </c>
      <c r="BF58" s="189" t="s">
        <v>488</v>
      </c>
      <c r="BG58" s="189" t="s">
        <v>493</v>
      </c>
      <c r="BH58" s="189" t="s">
        <v>494</v>
      </c>
      <c r="BI58" s="189" t="s">
        <v>495</v>
      </c>
      <c r="BJ58" s="189" t="s">
        <v>496</v>
      </c>
      <c r="BK58" s="189" t="s">
        <v>497</v>
      </c>
      <c r="BL58" s="189" t="s">
        <v>498</v>
      </c>
      <c r="BM58" s="189" t="s">
        <v>499</v>
      </c>
      <c r="BN58" s="189" t="s">
        <v>500</v>
      </c>
      <c r="BO58" s="190"/>
      <c r="BP58" t="str">
        <f t="shared" si="6"/>
        <v>D</v>
      </c>
    </row>
    <row r="59" spans="1:68" x14ac:dyDescent="0.25">
      <c r="A59" s="177">
        <v>2019</v>
      </c>
      <c r="B59" s="178">
        <v>3</v>
      </c>
      <c r="C59" s="179" t="s">
        <v>471</v>
      </c>
      <c r="D59" s="179" t="s">
        <v>472</v>
      </c>
      <c r="E59" s="179" t="s">
        <v>472</v>
      </c>
      <c r="F59" s="179" t="s">
        <v>473</v>
      </c>
      <c r="G59" s="179" t="s">
        <v>474</v>
      </c>
      <c r="H59" s="179" t="s">
        <v>475</v>
      </c>
      <c r="I59" s="180"/>
      <c r="J59" s="179" t="s">
        <v>134</v>
      </c>
      <c r="K59" s="181">
        <v>1432035717</v>
      </c>
      <c r="L59" s="181">
        <v>1432035717</v>
      </c>
      <c r="M59" s="182">
        <v>81626.039999999994</v>
      </c>
      <c r="N59" s="182">
        <v>61577.54</v>
      </c>
      <c r="O59" s="182">
        <v>483264.32</v>
      </c>
      <c r="P59" s="183">
        <v>0</v>
      </c>
      <c r="Q59" s="183">
        <v>0</v>
      </c>
      <c r="R59" s="196" t="s">
        <v>569</v>
      </c>
      <c r="S59" s="179" t="s">
        <v>477</v>
      </c>
      <c r="T59" s="179" t="s">
        <v>478</v>
      </c>
      <c r="U59" s="179" t="s">
        <v>479</v>
      </c>
      <c r="V59" s="178">
        <v>0</v>
      </c>
      <c r="W59" s="177">
        <v>35</v>
      </c>
      <c r="X59" s="179" t="s">
        <v>480</v>
      </c>
      <c r="Y59" s="184">
        <v>43553</v>
      </c>
      <c r="Z59" s="184">
        <v>43553</v>
      </c>
      <c r="AA59" s="185">
        <v>43556.305277777778</v>
      </c>
      <c r="AB59" s="179" t="s">
        <v>481</v>
      </c>
      <c r="AC59" s="179" t="s">
        <v>482</v>
      </c>
      <c r="AD59" s="179" t="s">
        <v>483</v>
      </c>
      <c r="AE59" s="179" t="s">
        <v>484</v>
      </c>
      <c r="AF59" s="180"/>
      <c r="AG59" s="179" t="s">
        <v>597</v>
      </c>
      <c r="AH59" s="180"/>
      <c r="AI59" s="180"/>
      <c r="AJ59" s="180"/>
      <c r="AK59" s="180"/>
      <c r="AL59" s="180"/>
      <c r="AM59" s="180"/>
      <c r="AN59" s="180"/>
      <c r="AO59" s="179" t="s">
        <v>598</v>
      </c>
      <c r="AP59" s="180"/>
      <c r="AQ59" s="180"/>
      <c r="AR59" s="180"/>
      <c r="AS59" s="180"/>
      <c r="AT59" s="180"/>
      <c r="AU59" s="180"/>
      <c r="AV59" s="180"/>
      <c r="AW59" s="180"/>
      <c r="AX59" s="180"/>
      <c r="AY59" s="180"/>
      <c r="AZ59" s="179" t="s">
        <v>487</v>
      </c>
      <c r="BA59" s="179" t="s">
        <v>488</v>
      </c>
      <c r="BB59" s="179" t="s">
        <v>489</v>
      </c>
      <c r="BC59" s="179" t="s">
        <v>490</v>
      </c>
      <c r="BD59" s="179" t="s">
        <v>491</v>
      </c>
      <c r="BE59" s="179" t="s">
        <v>492</v>
      </c>
      <c r="BF59" s="179" t="s">
        <v>488</v>
      </c>
      <c r="BG59" s="179" t="s">
        <v>493</v>
      </c>
      <c r="BH59" s="179" t="s">
        <v>494</v>
      </c>
      <c r="BI59" s="179" t="s">
        <v>495</v>
      </c>
      <c r="BJ59" s="179" t="s">
        <v>496</v>
      </c>
      <c r="BK59" s="179" t="s">
        <v>497</v>
      </c>
      <c r="BL59" s="179" t="s">
        <v>498</v>
      </c>
      <c r="BM59" s="179" t="s">
        <v>499</v>
      </c>
      <c r="BN59" s="179" t="s">
        <v>500</v>
      </c>
      <c r="BO59" s="186"/>
      <c r="BP59" t="str">
        <f t="shared" si="6"/>
        <v>D</v>
      </c>
    </row>
    <row r="60" spans="1:68" x14ac:dyDescent="0.25">
      <c r="A60" s="187">
        <v>2019</v>
      </c>
      <c r="B60" s="188">
        <v>3</v>
      </c>
      <c r="C60" s="189" t="s">
        <v>471</v>
      </c>
      <c r="D60" s="189" t="s">
        <v>472</v>
      </c>
      <c r="E60" s="189" t="s">
        <v>472</v>
      </c>
      <c r="F60" s="189" t="s">
        <v>473</v>
      </c>
      <c r="G60" s="189" t="s">
        <v>474</v>
      </c>
      <c r="H60" s="189" t="s">
        <v>475</v>
      </c>
      <c r="I60" s="190"/>
      <c r="J60" s="189" t="s">
        <v>134</v>
      </c>
      <c r="K60" s="191">
        <v>4475403</v>
      </c>
      <c r="L60" s="191">
        <v>4475403</v>
      </c>
      <c r="M60" s="192">
        <v>255.1</v>
      </c>
      <c r="N60" s="192">
        <v>192.44</v>
      </c>
      <c r="O60" s="192">
        <v>1510.3</v>
      </c>
      <c r="P60" s="193">
        <v>0</v>
      </c>
      <c r="Q60" s="193">
        <v>0</v>
      </c>
      <c r="R60" s="197" t="s">
        <v>533</v>
      </c>
      <c r="S60" s="189" t="s">
        <v>477</v>
      </c>
      <c r="T60" s="189" t="s">
        <v>478</v>
      </c>
      <c r="U60" s="189" t="s">
        <v>479</v>
      </c>
      <c r="V60" s="188">
        <v>0</v>
      </c>
      <c r="W60" s="187">
        <v>35</v>
      </c>
      <c r="X60" s="189" t="s">
        <v>480</v>
      </c>
      <c r="Y60" s="194">
        <v>43553</v>
      </c>
      <c r="Z60" s="194">
        <v>43553</v>
      </c>
      <c r="AA60" s="195">
        <v>43556.305277777778</v>
      </c>
      <c r="AB60" s="189" t="s">
        <v>481</v>
      </c>
      <c r="AC60" s="189" t="s">
        <v>482</v>
      </c>
      <c r="AD60" s="189" t="s">
        <v>483</v>
      </c>
      <c r="AE60" s="189" t="s">
        <v>484</v>
      </c>
      <c r="AF60" s="190"/>
      <c r="AG60" s="189" t="s">
        <v>597</v>
      </c>
      <c r="AH60" s="190"/>
      <c r="AI60" s="190"/>
      <c r="AJ60" s="190"/>
      <c r="AK60" s="190"/>
      <c r="AL60" s="190"/>
      <c r="AM60" s="190"/>
      <c r="AN60" s="190"/>
      <c r="AO60" s="189" t="s">
        <v>598</v>
      </c>
      <c r="AP60" s="190"/>
      <c r="AQ60" s="190"/>
      <c r="AR60" s="190"/>
      <c r="AS60" s="190"/>
      <c r="AT60" s="190"/>
      <c r="AU60" s="190"/>
      <c r="AV60" s="190"/>
      <c r="AW60" s="190"/>
      <c r="AX60" s="190"/>
      <c r="AY60" s="190"/>
      <c r="AZ60" s="189" t="s">
        <v>487</v>
      </c>
      <c r="BA60" s="189" t="s">
        <v>488</v>
      </c>
      <c r="BB60" s="189" t="s">
        <v>489</v>
      </c>
      <c r="BC60" s="189" t="s">
        <v>490</v>
      </c>
      <c r="BD60" s="189" t="s">
        <v>491</v>
      </c>
      <c r="BE60" s="189" t="s">
        <v>492</v>
      </c>
      <c r="BF60" s="189" t="s">
        <v>488</v>
      </c>
      <c r="BG60" s="189" t="s">
        <v>493</v>
      </c>
      <c r="BH60" s="189" t="s">
        <v>494</v>
      </c>
      <c r="BI60" s="189" t="s">
        <v>495</v>
      </c>
      <c r="BJ60" s="189" t="s">
        <v>496</v>
      </c>
      <c r="BK60" s="189" t="s">
        <v>497</v>
      </c>
      <c r="BL60" s="189" t="s">
        <v>498</v>
      </c>
      <c r="BM60" s="189" t="s">
        <v>499</v>
      </c>
      <c r="BN60" s="189" t="s">
        <v>500</v>
      </c>
      <c r="BO60" s="190"/>
      <c r="BP60" t="str">
        <f t="shared" si="6"/>
        <v>D</v>
      </c>
    </row>
    <row r="61" spans="1:68" x14ac:dyDescent="0.25">
      <c r="A61" s="187">
        <v>2019</v>
      </c>
      <c r="B61" s="188">
        <v>3</v>
      </c>
      <c r="C61" s="189" t="s">
        <v>471</v>
      </c>
      <c r="D61" s="189" t="s">
        <v>536</v>
      </c>
      <c r="E61" s="189" t="s">
        <v>472</v>
      </c>
      <c r="F61" s="189" t="s">
        <v>473</v>
      </c>
      <c r="G61" s="189" t="s">
        <v>474</v>
      </c>
      <c r="H61" s="189" t="s">
        <v>475</v>
      </c>
      <c r="I61" s="190"/>
      <c r="J61" s="189" t="s">
        <v>134</v>
      </c>
      <c r="K61" s="191">
        <v>0</v>
      </c>
      <c r="L61" s="191">
        <v>0</v>
      </c>
      <c r="M61" s="192">
        <v>-2350.3200000000002</v>
      </c>
      <c r="N61" s="192">
        <v>0</v>
      </c>
      <c r="O61" s="192">
        <v>-329.97</v>
      </c>
      <c r="P61" s="193">
        <v>0</v>
      </c>
      <c r="Q61" s="193">
        <v>0</v>
      </c>
      <c r="R61" s="189" t="s">
        <v>537</v>
      </c>
      <c r="S61" s="190"/>
      <c r="T61" s="189" t="s">
        <v>538</v>
      </c>
      <c r="U61" s="189" t="s">
        <v>539</v>
      </c>
      <c r="V61" s="188">
        <v>0</v>
      </c>
      <c r="W61" s="187">
        <v>41</v>
      </c>
      <c r="X61" s="189" t="s">
        <v>480</v>
      </c>
      <c r="Y61" s="194">
        <v>43555</v>
      </c>
      <c r="Z61" s="194">
        <v>43555</v>
      </c>
      <c r="AA61" s="195">
        <v>43554.092488425929</v>
      </c>
      <c r="AB61" s="189" t="s">
        <v>540</v>
      </c>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89" t="s">
        <v>487</v>
      </c>
      <c r="BA61" s="189" t="s">
        <v>488</v>
      </c>
      <c r="BB61" s="189" t="s">
        <v>489</v>
      </c>
      <c r="BC61" s="189" t="s">
        <v>490</v>
      </c>
      <c r="BD61" s="189" t="s">
        <v>491</v>
      </c>
      <c r="BE61" s="189" t="s">
        <v>492</v>
      </c>
      <c r="BF61" s="189" t="s">
        <v>488</v>
      </c>
      <c r="BG61" s="189" t="s">
        <v>493</v>
      </c>
      <c r="BH61" s="189" t="s">
        <v>494</v>
      </c>
      <c r="BI61" s="189" t="s">
        <v>495</v>
      </c>
      <c r="BJ61" s="189" t="s">
        <v>496</v>
      </c>
      <c r="BK61" s="189" t="s">
        <v>497</v>
      </c>
      <c r="BL61" s="189" t="s">
        <v>498</v>
      </c>
      <c r="BM61" s="189" t="s">
        <v>499</v>
      </c>
      <c r="BN61" s="189" t="s">
        <v>500</v>
      </c>
      <c r="BO61" s="190"/>
    </row>
    <row r="62" spans="1:68" x14ac:dyDescent="0.25">
      <c r="A62" s="177">
        <v>2019</v>
      </c>
      <c r="B62" s="178">
        <v>3</v>
      </c>
      <c r="C62" s="179" t="s">
        <v>471</v>
      </c>
      <c r="D62" s="179" t="s">
        <v>536</v>
      </c>
      <c r="E62" s="179" t="s">
        <v>472</v>
      </c>
      <c r="F62" s="179" t="s">
        <v>473</v>
      </c>
      <c r="G62" s="179" t="s">
        <v>474</v>
      </c>
      <c r="H62" s="179" t="s">
        <v>475</v>
      </c>
      <c r="I62" s="180"/>
      <c r="J62" s="179" t="s">
        <v>134</v>
      </c>
      <c r="K62" s="181">
        <v>0</v>
      </c>
      <c r="L62" s="181">
        <v>0</v>
      </c>
      <c r="M62" s="182">
        <v>1697.62</v>
      </c>
      <c r="N62" s="182">
        <v>0</v>
      </c>
      <c r="O62" s="182">
        <v>238.34</v>
      </c>
      <c r="P62" s="183">
        <v>0</v>
      </c>
      <c r="Q62" s="183">
        <v>0</v>
      </c>
      <c r="R62" s="179" t="s">
        <v>537</v>
      </c>
      <c r="S62" s="180"/>
      <c r="T62" s="179" t="s">
        <v>538</v>
      </c>
      <c r="U62" s="179" t="s">
        <v>539</v>
      </c>
      <c r="V62" s="178">
        <v>0</v>
      </c>
      <c r="W62" s="177">
        <v>65</v>
      </c>
      <c r="X62" s="179" t="s">
        <v>480</v>
      </c>
      <c r="Y62" s="184">
        <v>43555</v>
      </c>
      <c r="Z62" s="184">
        <v>43555</v>
      </c>
      <c r="AA62" s="185">
        <v>43556.305277777778</v>
      </c>
      <c r="AB62" s="179" t="s">
        <v>540</v>
      </c>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79" t="s">
        <v>487</v>
      </c>
      <c r="BA62" s="179" t="s">
        <v>488</v>
      </c>
      <c r="BB62" s="179" t="s">
        <v>489</v>
      </c>
      <c r="BC62" s="179" t="s">
        <v>490</v>
      </c>
      <c r="BD62" s="179" t="s">
        <v>491</v>
      </c>
      <c r="BE62" s="179" t="s">
        <v>492</v>
      </c>
      <c r="BF62" s="179" t="s">
        <v>488</v>
      </c>
      <c r="BG62" s="179" t="s">
        <v>493</v>
      </c>
      <c r="BH62" s="179" t="s">
        <v>494</v>
      </c>
      <c r="BI62" s="179" t="s">
        <v>495</v>
      </c>
      <c r="BJ62" s="179" t="s">
        <v>496</v>
      </c>
      <c r="BK62" s="179" t="s">
        <v>497</v>
      </c>
      <c r="BL62" s="179" t="s">
        <v>498</v>
      </c>
      <c r="BM62" s="179" t="s">
        <v>499</v>
      </c>
      <c r="BN62" s="179" t="s">
        <v>500</v>
      </c>
      <c r="BO62" s="186"/>
    </row>
    <row r="63" spans="1:68" x14ac:dyDescent="0.25">
      <c r="A63" s="187">
        <v>2019</v>
      </c>
      <c r="B63" s="188">
        <v>3</v>
      </c>
      <c r="C63" s="189" t="s">
        <v>471</v>
      </c>
      <c r="D63" s="189" t="s">
        <v>536</v>
      </c>
      <c r="E63" s="189" t="s">
        <v>472</v>
      </c>
      <c r="F63" s="189" t="s">
        <v>473</v>
      </c>
      <c r="G63" s="189" t="s">
        <v>474</v>
      </c>
      <c r="H63" s="189" t="s">
        <v>475</v>
      </c>
      <c r="I63" s="190"/>
      <c r="J63" s="189" t="s">
        <v>134</v>
      </c>
      <c r="K63" s="191">
        <v>0</v>
      </c>
      <c r="L63" s="191">
        <v>0</v>
      </c>
      <c r="M63" s="192">
        <v>0</v>
      </c>
      <c r="N63" s="192">
        <v>0.01</v>
      </c>
      <c r="O63" s="192">
        <v>0</v>
      </c>
      <c r="P63" s="193">
        <v>0</v>
      </c>
      <c r="Q63" s="193">
        <v>0</v>
      </c>
      <c r="R63" s="189" t="s">
        <v>537</v>
      </c>
      <c r="S63" s="190"/>
      <c r="T63" s="189" t="s">
        <v>538</v>
      </c>
      <c r="U63" s="189" t="s">
        <v>539</v>
      </c>
      <c r="V63" s="188">
        <v>0</v>
      </c>
      <c r="W63" s="187">
        <v>70</v>
      </c>
      <c r="X63" s="189" t="s">
        <v>480</v>
      </c>
      <c r="Y63" s="194">
        <v>43555</v>
      </c>
      <c r="Z63" s="194">
        <v>43555</v>
      </c>
      <c r="AA63" s="195">
        <v>43556.820775462962</v>
      </c>
      <c r="AB63" s="189" t="s">
        <v>599</v>
      </c>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89" t="s">
        <v>487</v>
      </c>
      <c r="BA63" s="189" t="s">
        <v>488</v>
      </c>
      <c r="BB63" s="189" t="s">
        <v>489</v>
      </c>
      <c r="BC63" s="189" t="s">
        <v>490</v>
      </c>
      <c r="BD63" s="189" t="s">
        <v>491</v>
      </c>
      <c r="BE63" s="189" t="s">
        <v>492</v>
      </c>
      <c r="BF63" s="189" t="s">
        <v>488</v>
      </c>
      <c r="BG63" s="189" t="s">
        <v>493</v>
      </c>
      <c r="BH63" s="189" t="s">
        <v>494</v>
      </c>
      <c r="BI63" s="189" t="s">
        <v>495</v>
      </c>
      <c r="BJ63" s="189" t="s">
        <v>496</v>
      </c>
      <c r="BK63" s="189" t="s">
        <v>497</v>
      </c>
      <c r="BL63" s="189" t="s">
        <v>498</v>
      </c>
      <c r="BM63" s="189" t="s">
        <v>499</v>
      </c>
      <c r="BN63" s="189" t="s">
        <v>500</v>
      </c>
      <c r="BO63" s="190"/>
    </row>
    <row r="64" spans="1:68" x14ac:dyDescent="0.25">
      <c r="A64" s="187">
        <v>2019</v>
      </c>
      <c r="B64" s="188">
        <v>3</v>
      </c>
      <c r="C64" s="189" t="s">
        <v>471</v>
      </c>
      <c r="D64" s="189" t="s">
        <v>541</v>
      </c>
      <c r="E64" s="189" t="s">
        <v>472</v>
      </c>
      <c r="F64" s="189" t="s">
        <v>473</v>
      </c>
      <c r="G64" s="189" t="s">
        <v>474</v>
      </c>
      <c r="H64" s="189" t="s">
        <v>475</v>
      </c>
      <c r="I64" s="190"/>
      <c r="J64" s="189" t="s">
        <v>134</v>
      </c>
      <c r="K64" s="191">
        <v>0</v>
      </c>
      <c r="L64" s="191">
        <v>0</v>
      </c>
      <c r="M64" s="192">
        <v>-652.70000000000005</v>
      </c>
      <c r="N64" s="192">
        <v>0.01</v>
      </c>
      <c r="O64" s="192">
        <v>-91.63</v>
      </c>
      <c r="P64" s="193">
        <v>0</v>
      </c>
      <c r="Q64" s="193">
        <v>0</v>
      </c>
      <c r="R64" s="189" t="s">
        <v>537</v>
      </c>
      <c r="S64" s="190"/>
      <c r="T64" s="189" t="s">
        <v>538</v>
      </c>
      <c r="U64" s="189" t="s">
        <v>539</v>
      </c>
      <c r="V64" s="188">
        <v>0</v>
      </c>
      <c r="W64" s="187">
        <v>83</v>
      </c>
      <c r="X64" s="189" t="s">
        <v>480</v>
      </c>
      <c r="Y64" s="194">
        <v>43555</v>
      </c>
      <c r="Z64" s="194">
        <v>43555</v>
      </c>
      <c r="AA64" s="195">
        <v>43557.207708333335</v>
      </c>
      <c r="AB64" s="189" t="s">
        <v>540</v>
      </c>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89" t="s">
        <v>487</v>
      </c>
      <c r="BA64" s="189" t="s">
        <v>488</v>
      </c>
      <c r="BB64" s="189" t="s">
        <v>489</v>
      </c>
      <c r="BC64" s="189" t="s">
        <v>490</v>
      </c>
      <c r="BD64" s="189" t="s">
        <v>491</v>
      </c>
      <c r="BE64" s="189" t="s">
        <v>492</v>
      </c>
      <c r="BF64" s="189" t="s">
        <v>488</v>
      </c>
      <c r="BG64" s="189" t="s">
        <v>493</v>
      </c>
      <c r="BH64" s="189" t="s">
        <v>494</v>
      </c>
      <c r="BI64" s="189" t="s">
        <v>495</v>
      </c>
      <c r="BJ64" s="189" t="s">
        <v>496</v>
      </c>
      <c r="BK64" s="189" t="s">
        <v>497</v>
      </c>
      <c r="BL64" s="189" t="s">
        <v>498</v>
      </c>
      <c r="BM64" s="189" t="s">
        <v>499</v>
      </c>
      <c r="BN64" s="189" t="s">
        <v>500</v>
      </c>
      <c r="BO64" s="190"/>
    </row>
    <row r="65" spans="1:68" x14ac:dyDescent="0.25">
      <c r="A65" s="177">
        <v>2019</v>
      </c>
      <c r="B65" s="178">
        <v>4</v>
      </c>
      <c r="C65" s="179" t="s">
        <v>471</v>
      </c>
      <c r="D65" s="179" t="s">
        <v>472</v>
      </c>
      <c r="E65" s="179" t="s">
        <v>472</v>
      </c>
      <c r="F65" s="179" t="s">
        <v>473</v>
      </c>
      <c r="G65" s="179" t="s">
        <v>474</v>
      </c>
      <c r="H65" s="179" t="s">
        <v>475</v>
      </c>
      <c r="I65" s="180"/>
      <c r="J65" s="179" t="s">
        <v>134</v>
      </c>
      <c r="K65" s="181">
        <v>-2307483</v>
      </c>
      <c r="L65" s="181">
        <v>-2307483</v>
      </c>
      <c r="M65" s="182">
        <v>-133.83000000000001</v>
      </c>
      <c r="N65" s="182">
        <v>-99.22</v>
      </c>
      <c r="O65" s="182">
        <v>-779.02</v>
      </c>
      <c r="P65" s="183">
        <v>0</v>
      </c>
      <c r="Q65" s="183">
        <v>0</v>
      </c>
      <c r="R65" s="196" t="s">
        <v>768</v>
      </c>
      <c r="S65" s="179" t="s">
        <v>477</v>
      </c>
      <c r="T65" s="179" t="s">
        <v>478</v>
      </c>
      <c r="U65" s="179" t="s">
        <v>479</v>
      </c>
      <c r="V65" s="178">
        <v>0</v>
      </c>
      <c r="W65" s="177">
        <v>32</v>
      </c>
      <c r="X65" s="179" t="s">
        <v>480</v>
      </c>
      <c r="Y65" s="184">
        <v>43580</v>
      </c>
      <c r="Z65" s="184">
        <v>43580</v>
      </c>
      <c r="AA65" s="185">
        <v>43582.559328703705</v>
      </c>
      <c r="AB65" s="179" t="s">
        <v>481</v>
      </c>
      <c r="AC65" s="179" t="s">
        <v>482</v>
      </c>
      <c r="AD65" s="179" t="s">
        <v>483</v>
      </c>
      <c r="AE65" s="179" t="s">
        <v>515</v>
      </c>
      <c r="AF65" s="180"/>
      <c r="AG65" s="179" t="s">
        <v>769</v>
      </c>
      <c r="AH65" s="180"/>
      <c r="AI65" s="180"/>
      <c r="AJ65" s="180"/>
      <c r="AK65" s="180"/>
      <c r="AL65" s="180"/>
      <c r="AM65" s="180"/>
      <c r="AN65" s="180"/>
      <c r="AO65" s="179" t="s">
        <v>770</v>
      </c>
      <c r="AP65" s="180"/>
      <c r="AQ65" s="180"/>
      <c r="AR65" s="180"/>
      <c r="AS65" s="180"/>
      <c r="AT65" s="180"/>
      <c r="AU65" s="180"/>
      <c r="AV65" s="180"/>
      <c r="AW65" s="180"/>
      <c r="AX65" s="180"/>
      <c r="AY65" s="180"/>
      <c r="AZ65" s="179" t="s">
        <v>487</v>
      </c>
      <c r="BA65" s="179" t="s">
        <v>488</v>
      </c>
      <c r="BB65" s="179" t="s">
        <v>489</v>
      </c>
      <c r="BC65" s="179" t="s">
        <v>490</v>
      </c>
      <c r="BD65" s="179" t="s">
        <v>491</v>
      </c>
      <c r="BE65" s="179" t="s">
        <v>492</v>
      </c>
      <c r="BF65" s="179" t="s">
        <v>488</v>
      </c>
      <c r="BG65" s="179" t="s">
        <v>493</v>
      </c>
      <c r="BH65" s="179" t="s">
        <v>494</v>
      </c>
      <c r="BI65" s="179" t="s">
        <v>495</v>
      </c>
      <c r="BJ65" s="179" t="s">
        <v>496</v>
      </c>
      <c r="BK65" s="179" t="s">
        <v>771</v>
      </c>
      <c r="BL65" s="179" t="s">
        <v>498</v>
      </c>
      <c r="BM65" s="179" t="s">
        <v>499</v>
      </c>
      <c r="BN65" s="179" t="s">
        <v>500</v>
      </c>
      <c r="BO65" s="180"/>
      <c r="BP65" t="str">
        <f t="shared" ref="BP65:BP67" si="7">IF(K65&gt;0,"D","C")</f>
        <v>C</v>
      </c>
    </row>
    <row r="66" spans="1:68" x14ac:dyDescent="0.25">
      <c r="A66" s="187">
        <v>2019</v>
      </c>
      <c r="B66" s="188">
        <v>4</v>
      </c>
      <c r="C66" s="189" t="s">
        <v>471</v>
      </c>
      <c r="D66" s="189" t="s">
        <v>472</v>
      </c>
      <c r="E66" s="189" t="s">
        <v>472</v>
      </c>
      <c r="F66" s="189" t="s">
        <v>473</v>
      </c>
      <c r="G66" s="189" t="s">
        <v>474</v>
      </c>
      <c r="H66" s="189" t="s">
        <v>475</v>
      </c>
      <c r="I66" s="190"/>
      <c r="J66" s="189" t="s">
        <v>134</v>
      </c>
      <c r="K66" s="191">
        <v>-1203062</v>
      </c>
      <c r="L66" s="191">
        <v>-1203062</v>
      </c>
      <c r="M66" s="192">
        <v>-69.78</v>
      </c>
      <c r="N66" s="192">
        <v>-51.73</v>
      </c>
      <c r="O66" s="192">
        <v>-406.16</v>
      </c>
      <c r="P66" s="193">
        <v>0</v>
      </c>
      <c r="Q66" s="193">
        <v>0</v>
      </c>
      <c r="R66" s="197" t="s">
        <v>772</v>
      </c>
      <c r="S66" s="189" t="s">
        <v>477</v>
      </c>
      <c r="T66" s="189" t="s">
        <v>478</v>
      </c>
      <c r="U66" s="189" t="s">
        <v>479</v>
      </c>
      <c r="V66" s="188">
        <v>0</v>
      </c>
      <c r="W66" s="187">
        <v>32</v>
      </c>
      <c r="X66" s="189" t="s">
        <v>480</v>
      </c>
      <c r="Y66" s="194">
        <v>43580</v>
      </c>
      <c r="Z66" s="194">
        <v>43580</v>
      </c>
      <c r="AA66" s="195">
        <v>43582.559328703705</v>
      </c>
      <c r="AB66" s="189" t="s">
        <v>481</v>
      </c>
      <c r="AC66" s="189" t="s">
        <v>482</v>
      </c>
      <c r="AD66" s="189" t="s">
        <v>483</v>
      </c>
      <c r="AE66" s="189" t="s">
        <v>515</v>
      </c>
      <c r="AF66" s="190"/>
      <c r="AG66" s="189" t="s">
        <v>773</v>
      </c>
      <c r="AH66" s="190"/>
      <c r="AI66" s="190"/>
      <c r="AJ66" s="190"/>
      <c r="AK66" s="190"/>
      <c r="AL66" s="190"/>
      <c r="AM66" s="190"/>
      <c r="AN66" s="190"/>
      <c r="AO66" s="189" t="s">
        <v>770</v>
      </c>
      <c r="AP66" s="190"/>
      <c r="AQ66" s="190"/>
      <c r="AR66" s="190"/>
      <c r="AS66" s="190"/>
      <c r="AT66" s="190"/>
      <c r="AU66" s="190"/>
      <c r="AV66" s="190"/>
      <c r="AW66" s="190"/>
      <c r="AX66" s="190"/>
      <c r="AY66" s="190"/>
      <c r="AZ66" s="189" t="s">
        <v>487</v>
      </c>
      <c r="BA66" s="189" t="s">
        <v>488</v>
      </c>
      <c r="BB66" s="189" t="s">
        <v>489</v>
      </c>
      <c r="BC66" s="189" t="s">
        <v>490</v>
      </c>
      <c r="BD66" s="189" t="s">
        <v>491</v>
      </c>
      <c r="BE66" s="189" t="s">
        <v>492</v>
      </c>
      <c r="BF66" s="189" t="s">
        <v>488</v>
      </c>
      <c r="BG66" s="189" t="s">
        <v>493</v>
      </c>
      <c r="BH66" s="189" t="s">
        <v>494</v>
      </c>
      <c r="BI66" s="189" t="s">
        <v>495</v>
      </c>
      <c r="BJ66" s="189" t="s">
        <v>496</v>
      </c>
      <c r="BK66" s="189" t="s">
        <v>771</v>
      </c>
      <c r="BL66" s="189" t="s">
        <v>498</v>
      </c>
      <c r="BM66" s="189" t="s">
        <v>499</v>
      </c>
      <c r="BN66" s="189" t="s">
        <v>500</v>
      </c>
      <c r="BO66" s="190"/>
      <c r="BP66" t="str">
        <f t="shared" si="7"/>
        <v>C</v>
      </c>
    </row>
    <row r="67" spans="1:68" x14ac:dyDescent="0.25">
      <c r="A67" s="177">
        <v>2019</v>
      </c>
      <c r="B67" s="178">
        <v>4</v>
      </c>
      <c r="C67" s="179" t="s">
        <v>471</v>
      </c>
      <c r="D67" s="179" t="s">
        <v>472</v>
      </c>
      <c r="E67" s="179" t="s">
        <v>472</v>
      </c>
      <c r="F67" s="179" t="s">
        <v>473</v>
      </c>
      <c r="G67" s="179" t="s">
        <v>474</v>
      </c>
      <c r="H67" s="179" t="s">
        <v>475</v>
      </c>
      <c r="I67" s="180"/>
      <c r="J67" s="179" t="s">
        <v>134</v>
      </c>
      <c r="K67" s="181">
        <v>-424892705</v>
      </c>
      <c r="L67" s="181">
        <v>-424892705</v>
      </c>
      <c r="M67" s="182">
        <v>-24643.78</v>
      </c>
      <c r="N67" s="182">
        <v>-18270.39</v>
      </c>
      <c r="O67" s="182">
        <v>-143446.78</v>
      </c>
      <c r="P67" s="183">
        <v>0</v>
      </c>
      <c r="Q67" s="183">
        <v>0</v>
      </c>
      <c r="R67" s="196" t="s">
        <v>774</v>
      </c>
      <c r="S67" s="179" t="s">
        <v>477</v>
      </c>
      <c r="T67" s="179" t="s">
        <v>478</v>
      </c>
      <c r="U67" s="179" t="s">
        <v>479</v>
      </c>
      <c r="V67" s="178">
        <v>0</v>
      </c>
      <c r="W67" s="177">
        <v>34</v>
      </c>
      <c r="X67" s="179" t="s">
        <v>480</v>
      </c>
      <c r="Y67" s="184">
        <v>43580</v>
      </c>
      <c r="Z67" s="184">
        <v>43580</v>
      </c>
      <c r="AA67" s="185">
        <v>43586.317476851851</v>
      </c>
      <c r="AB67" s="179" t="s">
        <v>481</v>
      </c>
      <c r="AC67" s="179" t="s">
        <v>482</v>
      </c>
      <c r="AD67" s="179" t="s">
        <v>483</v>
      </c>
      <c r="AE67" s="179" t="s">
        <v>525</v>
      </c>
      <c r="AF67" s="180"/>
      <c r="AG67" s="179" t="s">
        <v>775</v>
      </c>
      <c r="AH67" s="180"/>
      <c r="AI67" s="180"/>
      <c r="AJ67" s="180"/>
      <c r="AK67" s="180"/>
      <c r="AL67" s="180"/>
      <c r="AM67" s="180"/>
      <c r="AN67" s="180"/>
      <c r="AO67" s="179" t="s">
        <v>776</v>
      </c>
      <c r="AP67" s="180"/>
      <c r="AQ67" s="180"/>
      <c r="AR67" s="180"/>
      <c r="AS67" s="180"/>
      <c r="AT67" s="180"/>
      <c r="AU67" s="180"/>
      <c r="AV67" s="180"/>
      <c r="AW67" s="180"/>
      <c r="AX67" s="180"/>
      <c r="AY67" s="180"/>
      <c r="AZ67" s="179" t="s">
        <v>487</v>
      </c>
      <c r="BA67" s="179" t="s">
        <v>488</v>
      </c>
      <c r="BB67" s="179" t="s">
        <v>489</v>
      </c>
      <c r="BC67" s="179" t="s">
        <v>490</v>
      </c>
      <c r="BD67" s="179" t="s">
        <v>491</v>
      </c>
      <c r="BE67" s="179" t="s">
        <v>492</v>
      </c>
      <c r="BF67" s="179" t="s">
        <v>488</v>
      </c>
      <c r="BG67" s="179" t="s">
        <v>493</v>
      </c>
      <c r="BH67" s="179" t="s">
        <v>494</v>
      </c>
      <c r="BI67" s="179" t="s">
        <v>495</v>
      </c>
      <c r="BJ67" s="179" t="s">
        <v>496</v>
      </c>
      <c r="BK67" s="179" t="s">
        <v>771</v>
      </c>
      <c r="BL67" s="179" t="s">
        <v>498</v>
      </c>
      <c r="BM67" s="179" t="s">
        <v>499</v>
      </c>
      <c r="BN67" s="179" t="s">
        <v>500</v>
      </c>
      <c r="BO67" s="180"/>
      <c r="BP67" t="str">
        <f t="shared" si="7"/>
        <v>C</v>
      </c>
    </row>
    <row r="68" spans="1:68" x14ac:dyDescent="0.25">
      <c r="A68" s="187">
        <v>2019</v>
      </c>
      <c r="B68" s="188">
        <v>4</v>
      </c>
      <c r="C68" s="189" t="s">
        <v>471</v>
      </c>
      <c r="D68" s="189" t="s">
        <v>472</v>
      </c>
      <c r="E68" s="189" t="s">
        <v>472</v>
      </c>
      <c r="F68" s="189" t="s">
        <v>473</v>
      </c>
      <c r="G68" s="189" t="s">
        <v>474</v>
      </c>
      <c r="H68" s="189" t="s">
        <v>475</v>
      </c>
      <c r="I68" s="190"/>
      <c r="J68" s="189" t="s">
        <v>134</v>
      </c>
      <c r="K68" s="191">
        <v>78457388</v>
      </c>
      <c r="L68" s="191">
        <v>78457388</v>
      </c>
      <c r="M68" s="192">
        <v>4550.53</v>
      </c>
      <c r="N68" s="192">
        <v>3373.67</v>
      </c>
      <c r="O68" s="192">
        <v>26487.77</v>
      </c>
      <c r="P68" s="193">
        <v>0</v>
      </c>
      <c r="Q68" s="193">
        <v>0</v>
      </c>
      <c r="R68" s="197" t="s">
        <v>777</v>
      </c>
      <c r="S68" s="189" t="s">
        <v>477</v>
      </c>
      <c r="T68" s="189" t="s">
        <v>478</v>
      </c>
      <c r="U68" s="189" t="s">
        <v>479</v>
      </c>
      <c r="V68" s="188">
        <v>0</v>
      </c>
      <c r="W68" s="187">
        <v>34</v>
      </c>
      <c r="X68" s="189" t="s">
        <v>480</v>
      </c>
      <c r="Y68" s="194">
        <v>43580</v>
      </c>
      <c r="Z68" s="194">
        <v>43580</v>
      </c>
      <c r="AA68" s="195">
        <v>43586.317476851851</v>
      </c>
      <c r="AB68" s="189" t="s">
        <v>481</v>
      </c>
      <c r="AC68" s="189" t="s">
        <v>482</v>
      </c>
      <c r="AD68" s="189" t="s">
        <v>483</v>
      </c>
      <c r="AE68" s="189" t="s">
        <v>525</v>
      </c>
      <c r="AF68" s="190"/>
      <c r="AG68" s="189" t="s">
        <v>775</v>
      </c>
      <c r="AH68" s="190"/>
      <c r="AI68" s="190"/>
      <c r="AJ68" s="190"/>
      <c r="AK68" s="190"/>
      <c r="AL68" s="190"/>
      <c r="AM68" s="190"/>
      <c r="AN68" s="190"/>
      <c r="AO68" s="189" t="s">
        <v>776</v>
      </c>
      <c r="AP68" s="190"/>
      <c r="AQ68" s="190"/>
      <c r="AR68" s="190"/>
      <c r="AS68" s="190"/>
      <c r="AT68" s="190"/>
      <c r="AU68" s="190"/>
      <c r="AV68" s="190"/>
      <c r="AW68" s="190"/>
      <c r="AX68" s="190"/>
      <c r="AY68" s="190"/>
      <c r="AZ68" s="189" t="s">
        <v>487</v>
      </c>
      <c r="BA68" s="189" t="s">
        <v>488</v>
      </c>
      <c r="BB68" s="189" t="s">
        <v>489</v>
      </c>
      <c r="BC68" s="189" t="s">
        <v>490</v>
      </c>
      <c r="BD68" s="189" t="s">
        <v>491</v>
      </c>
      <c r="BE68" s="189" t="s">
        <v>492</v>
      </c>
      <c r="BF68" s="189" t="s">
        <v>488</v>
      </c>
      <c r="BG68" s="189" t="s">
        <v>493</v>
      </c>
      <c r="BH68" s="189" t="s">
        <v>494</v>
      </c>
      <c r="BI68" s="189" t="s">
        <v>495</v>
      </c>
      <c r="BJ68" s="189" t="s">
        <v>496</v>
      </c>
      <c r="BK68" s="189" t="s">
        <v>771</v>
      </c>
      <c r="BL68" s="189" t="s">
        <v>498</v>
      </c>
      <c r="BM68" s="189" t="s">
        <v>499</v>
      </c>
      <c r="BN68" s="189" t="s">
        <v>500</v>
      </c>
      <c r="BO68" s="190"/>
      <c r="BP68" s="189" t="s">
        <v>619</v>
      </c>
    </row>
    <row r="69" spans="1:68" x14ac:dyDescent="0.25">
      <c r="A69" s="177">
        <v>2019</v>
      </c>
      <c r="B69" s="178">
        <v>4</v>
      </c>
      <c r="C69" s="179" t="s">
        <v>471</v>
      </c>
      <c r="D69" s="179" t="s">
        <v>472</v>
      </c>
      <c r="E69" s="179" t="s">
        <v>472</v>
      </c>
      <c r="F69" s="179" t="s">
        <v>473</v>
      </c>
      <c r="G69" s="179" t="s">
        <v>474</v>
      </c>
      <c r="H69" s="179" t="s">
        <v>475</v>
      </c>
      <c r="I69" s="180"/>
      <c r="J69" s="179" t="s">
        <v>134</v>
      </c>
      <c r="K69" s="181">
        <v>-178635720</v>
      </c>
      <c r="L69" s="181">
        <v>-178635720</v>
      </c>
      <c r="M69" s="182">
        <v>-10360.870000000001</v>
      </c>
      <c r="N69" s="182">
        <v>-7681.34</v>
      </c>
      <c r="O69" s="182">
        <v>-60308.68</v>
      </c>
      <c r="P69" s="183">
        <v>0</v>
      </c>
      <c r="Q69" s="183">
        <v>0</v>
      </c>
      <c r="R69" s="179" t="s">
        <v>778</v>
      </c>
      <c r="S69" s="179" t="s">
        <v>477</v>
      </c>
      <c r="T69" s="179" t="s">
        <v>478</v>
      </c>
      <c r="U69" s="179" t="s">
        <v>479</v>
      </c>
      <c r="V69" s="178">
        <v>0</v>
      </c>
      <c r="W69" s="177">
        <v>34</v>
      </c>
      <c r="X69" s="179" t="s">
        <v>480</v>
      </c>
      <c r="Y69" s="184">
        <v>43580</v>
      </c>
      <c r="Z69" s="184">
        <v>43580</v>
      </c>
      <c r="AA69" s="185">
        <v>43586.317476851851</v>
      </c>
      <c r="AB69" s="179" t="s">
        <v>481</v>
      </c>
      <c r="AC69" s="179" t="s">
        <v>482</v>
      </c>
      <c r="AD69" s="179" t="s">
        <v>483</v>
      </c>
      <c r="AE69" s="179" t="s">
        <v>525</v>
      </c>
      <c r="AF69" s="180"/>
      <c r="AG69" s="179" t="s">
        <v>775</v>
      </c>
      <c r="AH69" s="180"/>
      <c r="AI69" s="180"/>
      <c r="AJ69" s="180"/>
      <c r="AK69" s="180"/>
      <c r="AL69" s="180"/>
      <c r="AM69" s="180"/>
      <c r="AN69" s="180"/>
      <c r="AO69" s="179" t="s">
        <v>776</v>
      </c>
      <c r="AP69" s="180"/>
      <c r="AQ69" s="180"/>
      <c r="AR69" s="180"/>
      <c r="AS69" s="180"/>
      <c r="AT69" s="180"/>
      <c r="AU69" s="180"/>
      <c r="AV69" s="180"/>
      <c r="AW69" s="180"/>
      <c r="AX69" s="180"/>
      <c r="AY69" s="180"/>
      <c r="AZ69" s="179" t="s">
        <v>487</v>
      </c>
      <c r="BA69" s="179" t="s">
        <v>488</v>
      </c>
      <c r="BB69" s="179" t="s">
        <v>489</v>
      </c>
      <c r="BC69" s="179" t="s">
        <v>490</v>
      </c>
      <c r="BD69" s="179" t="s">
        <v>491</v>
      </c>
      <c r="BE69" s="179" t="s">
        <v>492</v>
      </c>
      <c r="BF69" s="179" t="s">
        <v>488</v>
      </c>
      <c r="BG69" s="179" t="s">
        <v>493</v>
      </c>
      <c r="BH69" s="179" t="s">
        <v>494</v>
      </c>
      <c r="BI69" s="179" t="s">
        <v>495</v>
      </c>
      <c r="BJ69" s="179" t="s">
        <v>496</v>
      </c>
      <c r="BK69" s="179" t="s">
        <v>771</v>
      </c>
      <c r="BL69" s="179" t="s">
        <v>498</v>
      </c>
      <c r="BM69" s="179" t="s">
        <v>499</v>
      </c>
      <c r="BN69" s="179" t="s">
        <v>500</v>
      </c>
      <c r="BO69" s="180"/>
      <c r="BP69" s="216"/>
    </row>
    <row r="70" spans="1:68" x14ac:dyDescent="0.25">
      <c r="A70" s="187">
        <v>2019</v>
      </c>
      <c r="B70" s="188">
        <v>4</v>
      </c>
      <c r="C70" s="189" t="s">
        <v>471</v>
      </c>
      <c r="D70" s="189" t="s">
        <v>472</v>
      </c>
      <c r="E70" s="189" t="s">
        <v>472</v>
      </c>
      <c r="F70" s="189" t="s">
        <v>473</v>
      </c>
      <c r="G70" s="189" t="s">
        <v>474</v>
      </c>
      <c r="H70" s="189" t="s">
        <v>475</v>
      </c>
      <c r="I70" s="190"/>
      <c r="J70" s="189" t="s">
        <v>134</v>
      </c>
      <c r="K70" s="191">
        <v>-27338400</v>
      </c>
      <c r="L70" s="191">
        <v>-27338400</v>
      </c>
      <c r="M70" s="192">
        <v>-1585.63</v>
      </c>
      <c r="N70" s="192">
        <v>-1175.55</v>
      </c>
      <c r="O70" s="192">
        <v>-9229.64</v>
      </c>
      <c r="P70" s="193">
        <v>0</v>
      </c>
      <c r="Q70" s="193">
        <v>0</v>
      </c>
      <c r="R70" s="189" t="s">
        <v>779</v>
      </c>
      <c r="S70" s="189" t="s">
        <v>477</v>
      </c>
      <c r="T70" s="189" t="s">
        <v>478</v>
      </c>
      <c r="U70" s="189" t="s">
        <v>479</v>
      </c>
      <c r="V70" s="188">
        <v>0</v>
      </c>
      <c r="W70" s="187">
        <v>34</v>
      </c>
      <c r="X70" s="189" t="s">
        <v>480</v>
      </c>
      <c r="Y70" s="194">
        <v>43580</v>
      </c>
      <c r="Z70" s="194">
        <v>43580</v>
      </c>
      <c r="AA70" s="195">
        <v>43586.317476851851</v>
      </c>
      <c r="AB70" s="189" t="s">
        <v>481</v>
      </c>
      <c r="AC70" s="189" t="s">
        <v>482</v>
      </c>
      <c r="AD70" s="189" t="s">
        <v>483</v>
      </c>
      <c r="AE70" s="189" t="s">
        <v>525</v>
      </c>
      <c r="AF70" s="190"/>
      <c r="AG70" s="189" t="s">
        <v>775</v>
      </c>
      <c r="AH70" s="190"/>
      <c r="AI70" s="190"/>
      <c r="AJ70" s="190"/>
      <c r="AK70" s="190"/>
      <c r="AL70" s="190"/>
      <c r="AM70" s="190"/>
      <c r="AN70" s="190"/>
      <c r="AO70" s="189" t="s">
        <v>776</v>
      </c>
      <c r="AP70" s="190"/>
      <c r="AQ70" s="190"/>
      <c r="AR70" s="190"/>
      <c r="AS70" s="190"/>
      <c r="AT70" s="190"/>
      <c r="AU70" s="190"/>
      <c r="AV70" s="190"/>
      <c r="AW70" s="190"/>
      <c r="AX70" s="190"/>
      <c r="AY70" s="190"/>
      <c r="AZ70" s="189" t="s">
        <v>487</v>
      </c>
      <c r="BA70" s="189" t="s">
        <v>488</v>
      </c>
      <c r="BB70" s="189" t="s">
        <v>489</v>
      </c>
      <c r="BC70" s="189" t="s">
        <v>490</v>
      </c>
      <c r="BD70" s="189" t="s">
        <v>491</v>
      </c>
      <c r="BE70" s="189" t="s">
        <v>492</v>
      </c>
      <c r="BF70" s="189" t="s">
        <v>488</v>
      </c>
      <c r="BG70" s="189" t="s">
        <v>493</v>
      </c>
      <c r="BH70" s="189" t="s">
        <v>494</v>
      </c>
      <c r="BI70" s="189" t="s">
        <v>495</v>
      </c>
      <c r="BJ70" s="189" t="s">
        <v>496</v>
      </c>
      <c r="BK70" s="189" t="s">
        <v>771</v>
      </c>
      <c r="BL70" s="189" t="s">
        <v>498</v>
      </c>
      <c r="BM70" s="189" t="s">
        <v>499</v>
      </c>
      <c r="BN70" s="189" t="s">
        <v>500</v>
      </c>
      <c r="BO70" s="190"/>
      <c r="BP70" s="189"/>
    </row>
    <row r="71" spans="1:68" x14ac:dyDescent="0.25">
      <c r="A71" s="177">
        <v>2019</v>
      </c>
      <c r="B71" s="178">
        <v>4</v>
      </c>
      <c r="C71" s="179" t="s">
        <v>471</v>
      </c>
      <c r="D71" s="179" t="s">
        <v>472</v>
      </c>
      <c r="E71" s="179" t="s">
        <v>472</v>
      </c>
      <c r="F71" s="179" t="s">
        <v>473</v>
      </c>
      <c r="G71" s="179" t="s">
        <v>474</v>
      </c>
      <c r="H71" s="179" t="s">
        <v>475</v>
      </c>
      <c r="I71" s="180"/>
      <c r="J71" s="179" t="s">
        <v>134</v>
      </c>
      <c r="K71" s="181">
        <v>-14334082</v>
      </c>
      <c r="L71" s="181">
        <v>-14334082</v>
      </c>
      <c r="M71" s="182">
        <v>-831.38</v>
      </c>
      <c r="N71" s="182">
        <v>-616.37</v>
      </c>
      <c r="O71" s="182">
        <v>-4839.29</v>
      </c>
      <c r="P71" s="183">
        <v>0</v>
      </c>
      <c r="Q71" s="183">
        <v>0</v>
      </c>
      <c r="R71" s="196" t="s">
        <v>533</v>
      </c>
      <c r="S71" s="179" t="s">
        <v>477</v>
      </c>
      <c r="T71" s="179" t="s">
        <v>478</v>
      </c>
      <c r="U71" s="179" t="s">
        <v>479</v>
      </c>
      <c r="V71" s="178">
        <v>0</v>
      </c>
      <c r="W71" s="177">
        <v>36</v>
      </c>
      <c r="X71" s="179" t="s">
        <v>480</v>
      </c>
      <c r="Y71" s="184">
        <v>43580</v>
      </c>
      <c r="Z71" s="184">
        <v>43580</v>
      </c>
      <c r="AA71" s="185">
        <v>43586.317476851851</v>
      </c>
      <c r="AB71" s="179" t="s">
        <v>481</v>
      </c>
      <c r="AC71" s="179" t="s">
        <v>482</v>
      </c>
      <c r="AD71" s="179" t="s">
        <v>483</v>
      </c>
      <c r="AE71" s="179" t="s">
        <v>534</v>
      </c>
      <c r="AF71" s="180"/>
      <c r="AG71" s="179" t="s">
        <v>780</v>
      </c>
      <c r="AH71" s="180"/>
      <c r="AI71" s="180"/>
      <c r="AJ71" s="180"/>
      <c r="AK71" s="180"/>
      <c r="AL71" s="180"/>
      <c r="AM71" s="180"/>
      <c r="AN71" s="180"/>
      <c r="AO71" s="179" t="s">
        <v>776</v>
      </c>
      <c r="AP71" s="180"/>
      <c r="AQ71" s="180"/>
      <c r="AR71" s="180"/>
      <c r="AS71" s="180"/>
      <c r="AT71" s="180"/>
      <c r="AU71" s="180"/>
      <c r="AV71" s="180"/>
      <c r="AW71" s="180"/>
      <c r="AX71" s="180"/>
      <c r="AY71" s="180"/>
      <c r="AZ71" s="179" t="s">
        <v>487</v>
      </c>
      <c r="BA71" s="179" t="s">
        <v>488</v>
      </c>
      <c r="BB71" s="179" t="s">
        <v>489</v>
      </c>
      <c r="BC71" s="179" t="s">
        <v>490</v>
      </c>
      <c r="BD71" s="179" t="s">
        <v>491</v>
      </c>
      <c r="BE71" s="179" t="s">
        <v>492</v>
      </c>
      <c r="BF71" s="179" t="s">
        <v>488</v>
      </c>
      <c r="BG71" s="179" t="s">
        <v>493</v>
      </c>
      <c r="BH71" s="179" t="s">
        <v>494</v>
      </c>
      <c r="BI71" s="179" t="s">
        <v>495</v>
      </c>
      <c r="BJ71" s="179" t="s">
        <v>496</v>
      </c>
      <c r="BK71" s="179" t="s">
        <v>771</v>
      </c>
      <c r="BL71" s="179" t="s">
        <v>498</v>
      </c>
      <c r="BM71" s="179" t="s">
        <v>499</v>
      </c>
      <c r="BN71" s="179" t="s">
        <v>500</v>
      </c>
      <c r="BO71" s="180"/>
      <c r="BP71" t="str">
        <f t="shared" ref="BP71" si="8">IF(K71&gt;0,"D","C")</f>
        <v>C</v>
      </c>
    </row>
    <row r="72" spans="1:68" x14ac:dyDescent="0.25">
      <c r="A72" s="187">
        <v>2019</v>
      </c>
      <c r="B72" s="188">
        <v>4</v>
      </c>
      <c r="C72" s="189" t="s">
        <v>471</v>
      </c>
      <c r="D72" s="189" t="s">
        <v>472</v>
      </c>
      <c r="E72" s="189" t="s">
        <v>472</v>
      </c>
      <c r="F72" s="189" t="s">
        <v>473</v>
      </c>
      <c r="G72" s="189" t="s">
        <v>474</v>
      </c>
      <c r="H72" s="189" t="s">
        <v>475</v>
      </c>
      <c r="I72" s="190"/>
      <c r="J72" s="189" t="s">
        <v>134</v>
      </c>
      <c r="K72" s="191">
        <v>185235720</v>
      </c>
      <c r="L72" s="191">
        <v>185235720</v>
      </c>
      <c r="M72" s="192">
        <v>10743.67</v>
      </c>
      <c r="N72" s="192">
        <v>7965.14</v>
      </c>
      <c r="O72" s="192">
        <v>62536.89</v>
      </c>
      <c r="P72" s="193">
        <v>0</v>
      </c>
      <c r="Q72" s="193">
        <v>0</v>
      </c>
      <c r="R72" s="189" t="s">
        <v>587</v>
      </c>
      <c r="S72" s="189" t="s">
        <v>477</v>
      </c>
      <c r="T72" s="189" t="s">
        <v>478</v>
      </c>
      <c r="U72" s="189" t="s">
        <v>479</v>
      </c>
      <c r="V72" s="188">
        <v>0</v>
      </c>
      <c r="W72" s="187">
        <v>38</v>
      </c>
      <c r="X72" s="189" t="s">
        <v>480</v>
      </c>
      <c r="Y72" s="194">
        <v>43580</v>
      </c>
      <c r="Z72" s="194">
        <v>43580</v>
      </c>
      <c r="AA72" s="195">
        <v>43586.317476851851</v>
      </c>
      <c r="AB72" s="189" t="s">
        <v>481</v>
      </c>
      <c r="AC72" s="189" t="s">
        <v>482</v>
      </c>
      <c r="AD72" s="189" t="s">
        <v>483</v>
      </c>
      <c r="AE72" s="189" t="s">
        <v>484</v>
      </c>
      <c r="AF72" s="190"/>
      <c r="AG72" s="189" t="s">
        <v>781</v>
      </c>
      <c r="AH72" s="190"/>
      <c r="AI72" s="190"/>
      <c r="AJ72" s="190"/>
      <c r="AK72" s="190"/>
      <c r="AL72" s="190"/>
      <c r="AM72" s="190"/>
      <c r="AN72" s="190"/>
      <c r="AO72" s="189" t="s">
        <v>782</v>
      </c>
      <c r="AP72" s="190"/>
      <c r="AQ72" s="190"/>
      <c r="AR72" s="190"/>
      <c r="AS72" s="190"/>
      <c r="AT72" s="190"/>
      <c r="AU72" s="190"/>
      <c r="AV72" s="190"/>
      <c r="AW72" s="190"/>
      <c r="AX72" s="190"/>
      <c r="AY72" s="190"/>
      <c r="AZ72" s="189" t="s">
        <v>487</v>
      </c>
      <c r="BA72" s="189" t="s">
        <v>488</v>
      </c>
      <c r="BB72" s="189" t="s">
        <v>489</v>
      </c>
      <c r="BC72" s="189" t="s">
        <v>490</v>
      </c>
      <c r="BD72" s="189" t="s">
        <v>491</v>
      </c>
      <c r="BE72" s="189" t="s">
        <v>492</v>
      </c>
      <c r="BF72" s="189" t="s">
        <v>488</v>
      </c>
      <c r="BG72" s="189" t="s">
        <v>493</v>
      </c>
      <c r="BH72" s="189" t="s">
        <v>494</v>
      </c>
      <c r="BI72" s="189" t="s">
        <v>495</v>
      </c>
      <c r="BJ72" s="189" t="s">
        <v>496</v>
      </c>
      <c r="BK72" s="189" t="s">
        <v>771</v>
      </c>
      <c r="BL72" s="189" t="s">
        <v>498</v>
      </c>
      <c r="BM72" s="189" t="s">
        <v>499</v>
      </c>
      <c r="BN72" s="189" t="s">
        <v>500</v>
      </c>
      <c r="BO72" s="190"/>
      <c r="BP72" s="189"/>
    </row>
    <row r="73" spans="1:68" x14ac:dyDescent="0.25">
      <c r="A73" s="177">
        <v>2019</v>
      </c>
      <c r="B73" s="178">
        <v>4</v>
      </c>
      <c r="C73" s="179" t="s">
        <v>471</v>
      </c>
      <c r="D73" s="179" t="s">
        <v>472</v>
      </c>
      <c r="E73" s="179" t="s">
        <v>472</v>
      </c>
      <c r="F73" s="179" t="s">
        <v>473</v>
      </c>
      <c r="G73" s="179" t="s">
        <v>474</v>
      </c>
      <c r="H73" s="179" t="s">
        <v>475</v>
      </c>
      <c r="I73" s="180"/>
      <c r="J73" s="179" t="s">
        <v>134</v>
      </c>
      <c r="K73" s="181">
        <v>28418400</v>
      </c>
      <c r="L73" s="181">
        <v>28418400</v>
      </c>
      <c r="M73" s="182">
        <v>1648.27</v>
      </c>
      <c r="N73" s="182">
        <v>1221.99</v>
      </c>
      <c r="O73" s="182">
        <v>9594.25</v>
      </c>
      <c r="P73" s="183">
        <v>0</v>
      </c>
      <c r="Q73" s="183">
        <v>0</v>
      </c>
      <c r="R73" s="179" t="s">
        <v>588</v>
      </c>
      <c r="S73" s="179" t="s">
        <v>477</v>
      </c>
      <c r="T73" s="179" t="s">
        <v>478</v>
      </c>
      <c r="U73" s="179" t="s">
        <v>479</v>
      </c>
      <c r="V73" s="178">
        <v>0</v>
      </c>
      <c r="W73" s="177">
        <v>38</v>
      </c>
      <c r="X73" s="179" t="s">
        <v>480</v>
      </c>
      <c r="Y73" s="184">
        <v>43580</v>
      </c>
      <c r="Z73" s="184">
        <v>43580</v>
      </c>
      <c r="AA73" s="185">
        <v>43586.317476851851</v>
      </c>
      <c r="AB73" s="179" t="s">
        <v>481</v>
      </c>
      <c r="AC73" s="179" t="s">
        <v>482</v>
      </c>
      <c r="AD73" s="179" t="s">
        <v>483</v>
      </c>
      <c r="AE73" s="179" t="s">
        <v>484</v>
      </c>
      <c r="AF73" s="180"/>
      <c r="AG73" s="179" t="s">
        <v>781</v>
      </c>
      <c r="AH73" s="180"/>
      <c r="AI73" s="180"/>
      <c r="AJ73" s="180"/>
      <c r="AK73" s="180"/>
      <c r="AL73" s="180"/>
      <c r="AM73" s="180"/>
      <c r="AN73" s="180"/>
      <c r="AO73" s="179" t="s">
        <v>782</v>
      </c>
      <c r="AP73" s="180"/>
      <c r="AQ73" s="180"/>
      <c r="AR73" s="180"/>
      <c r="AS73" s="180"/>
      <c r="AT73" s="180"/>
      <c r="AU73" s="180"/>
      <c r="AV73" s="180"/>
      <c r="AW73" s="180"/>
      <c r="AX73" s="180"/>
      <c r="AY73" s="180"/>
      <c r="AZ73" s="179" t="s">
        <v>487</v>
      </c>
      <c r="BA73" s="179" t="s">
        <v>488</v>
      </c>
      <c r="BB73" s="179" t="s">
        <v>489</v>
      </c>
      <c r="BC73" s="179" t="s">
        <v>490</v>
      </c>
      <c r="BD73" s="179" t="s">
        <v>491</v>
      </c>
      <c r="BE73" s="179" t="s">
        <v>492</v>
      </c>
      <c r="BF73" s="179" t="s">
        <v>488</v>
      </c>
      <c r="BG73" s="179" t="s">
        <v>493</v>
      </c>
      <c r="BH73" s="179" t="s">
        <v>494</v>
      </c>
      <c r="BI73" s="179" t="s">
        <v>495</v>
      </c>
      <c r="BJ73" s="179" t="s">
        <v>496</v>
      </c>
      <c r="BK73" s="179" t="s">
        <v>771</v>
      </c>
      <c r="BL73" s="179" t="s">
        <v>498</v>
      </c>
      <c r="BM73" s="179" t="s">
        <v>499</v>
      </c>
      <c r="BN73" s="179" t="s">
        <v>500</v>
      </c>
      <c r="BO73" s="180"/>
      <c r="BP73" s="216"/>
    </row>
    <row r="74" spans="1:68" x14ac:dyDescent="0.25">
      <c r="A74" s="187">
        <v>2019</v>
      </c>
      <c r="B74" s="188">
        <v>4</v>
      </c>
      <c r="C74" s="189" t="s">
        <v>471</v>
      </c>
      <c r="D74" s="189" t="s">
        <v>472</v>
      </c>
      <c r="E74" s="189" t="s">
        <v>472</v>
      </c>
      <c r="F74" s="189" t="s">
        <v>473</v>
      </c>
      <c r="G74" s="189" t="s">
        <v>474</v>
      </c>
      <c r="H74" s="189" t="s">
        <v>475</v>
      </c>
      <c r="I74" s="190"/>
      <c r="J74" s="189" t="s">
        <v>134</v>
      </c>
      <c r="K74" s="191">
        <v>436462618</v>
      </c>
      <c r="L74" s="191">
        <v>436462618</v>
      </c>
      <c r="M74" s="192">
        <v>25314.83</v>
      </c>
      <c r="N74" s="192">
        <v>18767.89</v>
      </c>
      <c r="O74" s="192">
        <v>147352.85999999999</v>
      </c>
      <c r="P74" s="193">
        <v>0</v>
      </c>
      <c r="Q74" s="193">
        <v>0</v>
      </c>
      <c r="R74" s="197" t="s">
        <v>584</v>
      </c>
      <c r="S74" s="189" t="s">
        <v>477</v>
      </c>
      <c r="T74" s="189" t="s">
        <v>478</v>
      </c>
      <c r="U74" s="189" t="s">
        <v>479</v>
      </c>
      <c r="V74" s="188">
        <v>0</v>
      </c>
      <c r="W74" s="187">
        <v>38</v>
      </c>
      <c r="X74" s="189" t="s">
        <v>480</v>
      </c>
      <c r="Y74" s="194">
        <v>43580</v>
      </c>
      <c r="Z74" s="194">
        <v>43580</v>
      </c>
      <c r="AA74" s="195">
        <v>43586.317476851851</v>
      </c>
      <c r="AB74" s="189" t="s">
        <v>481</v>
      </c>
      <c r="AC74" s="189" t="s">
        <v>482</v>
      </c>
      <c r="AD74" s="189" t="s">
        <v>483</v>
      </c>
      <c r="AE74" s="189" t="s">
        <v>484</v>
      </c>
      <c r="AF74" s="190"/>
      <c r="AG74" s="189" t="s">
        <v>783</v>
      </c>
      <c r="AH74" s="190"/>
      <c r="AI74" s="190"/>
      <c r="AJ74" s="190"/>
      <c r="AK74" s="190"/>
      <c r="AL74" s="190"/>
      <c r="AM74" s="190"/>
      <c r="AN74" s="190"/>
      <c r="AO74" s="189" t="s">
        <v>784</v>
      </c>
      <c r="AP74" s="190"/>
      <c r="AQ74" s="190"/>
      <c r="AR74" s="190"/>
      <c r="AS74" s="190"/>
      <c r="AT74" s="190"/>
      <c r="AU74" s="190"/>
      <c r="AV74" s="190"/>
      <c r="AW74" s="190"/>
      <c r="AX74" s="190"/>
      <c r="AY74" s="190"/>
      <c r="AZ74" s="189" t="s">
        <v>487</v>
      </c>
      <c r="BA74" s="189" t="s">
        <v>488</v>
      </c>
      <c r="BB74" s="189" t="s">
        <v>489</v>
      </c>
      <c r="BC74" s="189" t="s">
        <v>490</v>
      </c>
      <c r="BD74" s="189" t="s">
        <v>491</v>
      </c>
      <c r="BE74" s="189" t="s">
        <v>492</v>
      </c>
      <c r="BF74" s="189" t="s">
        <v>488</v>
      </c>
      <c r="BG74" s="189" t="s">
        <v>493</v>
      </c>
      <c r="BH74" s="189" t="s">
        <v>494</v>
      </c>
      <c r="BI74" s="189" t="s">
        <v>495</v>
      </c>
      <c r="BJ74" s="189" t="s">
        <v>496</v>
      </c>
      <c r="BK74" s="189" t="s">
        <v>771</v>
      </c>
      <c r="BL74" s="189" t="s">
        <v>498</v>
      </c>
      <c r="BM74" s="189" t="s">
        <v>499</v>
      </c>
      <c r="BN74" s="189" t="s">
        <v>500</v>
      </c>
      <c r="BO74" s="190"/>
      <c r="BP74" t="str">
        <f t="shared" ref="BP74:BP77" si="9">IF(K74&gt;0,"D","C")</f>
        <v>D</v>
      </c>
    </row>
    <row r="75" spans="1:68" x14ac:dyDescent="0.25">
      <c r="A75" s="177">
        <v>2019</v>
      </c>
      <c r="B75" s="178">
        <v>4</v>
      </c>
      <c r="C75" s="179" t="s">
        <v>471</v>
      </c>
      <c r="D75" s="179" t="s">
        <v>472</v>
      </c>
      <c r="E75" s="179" t="s">
        <v>472</v>
      </c>
      <c r="F75" s="179" t="s">
        <v>473</v>
      </c>
      <c r="G75" s="179" t="s">
        <v>474</v>
      </c>
      <c r="H75" s="179" t="s">
        <v>475</v>
      </c>
      <c r="I75" s="180"/>
      <c r="J75" s="179" t="s">
        <v>134</v>
      </c>
      <c r="K75" s="181">
        <v>1665000</v>
      </c>
      <c r="L75" s="181">
        <v>1665000</v>
      </c>
      <c r="M75" s="182">
        <v>96.57</v>
      </c>
      <c r="N75" s="182">
        <v>71.599999999999994</v>
      </c>
      <c r="O75" s="182">
        <v>562.12</v>
      </c>
      <c r="P75" s="183">
        <v>0</v>
      </c>
      <c r="Q75" s="183">
        <v>0</v>
      </c>
      <c r="R75" s="196" t="s">
        <v>589</v>
      </c>
      <c r="S75" s="179" t="s">
        <v>477</v>
      </c>
      <c r="T75" s="179" t="s">
        <v>478</v>
      </c>
      <c r="U75" s="179" t="s">
        <v>479</v>
      </c>
      <c r="V75" s="178">
        <v>0</v>
      </c>
      <c r="W75" s="177">
        <v>38</v>
      </c>
      <c r="X75" s="179" t="s">
        <v>480</v>
      </c>
      <c r="Y75" s="184">
        <v>43580</v>
      </c>
      <c r="Z75" s="184">
        <v>43580</v>
      </c>
      <c r="AA75" s="185">
        <v>43586.317476851851</v>
      </c>
      <c r="AB75" s="179" t="s">
        <v>481</v>
      </c>
      <c r="AC75" s="179" t="s">
        <v>482</v>
      </c>
      <c r="AD75" s="179" t="s">
        <v>483</v>
      </c>
      <c r="AE75" s="179" t="s">
        <v>484</v>
      </c>
      <c r="AF75" s="180"/>
      <c r="AG75" s="179" t="s">
        <v>783</v>
      </c>
      <c r="AH75" s="180"/>
      <c r="AI75" s="180"/>
      <c r="AJ75" s="180"/>
      <c r="AK75" s="180"/>
      <c r="AL75" s="180"/>
      <c r="AM75" s="180"/>
      <c r="AN75" s="180"/>
      <c r="AO75" s="179" t="s">
        <v>784</v>
      </c>
      <c r="AP75" s="180"/>
      <c r="AQ75" s="180"/>
      <c r="AR75" s="180"/>
      <c r="AS75" s="180"/>
      <c r="AT75" s="180"/>
      <c r="AU75" s="180"/>
      <c r="AV75" s="180"/>
      <c r="AW75" s="180"/>
      <c r="AX75" s="180"/>
      <c r="AY75" s="180"/>
      <c r="AZ75" s="179" t="s">
        <v>487</v>
      </c>
      <c r="BA75" s="179" t="s">
        <v>488</v>
      </c>
      <c r="BB75" s="179" t="s">
        <v>489</v>
      </c>
      <c r="BC75" s="179" t="s">
        <v>490</v>
      </c>
      <c r="BD75" s="179" t="s">
        <v>491</v>
      </c>
      <c r="BE75" s="179" t="s">
        <v>492</v>
      </c>
      <c r="BF75" s="179" t="s">
        <v>488</v>
      </c>
      <c r="BG75" s="179" t="s">
        <v>493</v>
      </c>
      <c r="BH75" s="179" t="s">
        <v>494</v>
      </c>
      <c r="BI75" s="179" t="s">
        <v>495</v>
      </c>
      <c r="BJ75" s="179" t="s">
        <v>496</v>
      </c>
      <c r="BK75" s="179" t="s">
        <v>771</v>
      </c>
      <c r="BL75" s="179" t="s">
        <v>498</v>
      </c>
      <c r="BM75" s="179" t="s">
        <v>499</v>
      </c>
      <c r="BN75" s="179" t="s">
        <v>500</v>
      </c>
      <c r="BO75" s="180"/>
      <c r="BP75" t="str">
        <f t="shared" si="9"/>
        <v>D</v>
      </c>
    </row>
    <row r="76" spans="1:68" x14ac:dyDescent="0.25">
      <c r="A76" s="187">
        <v>2019</v>
      </c>
      <c r="B76" s="188">
        <v>4</v>
      </c>
      <c r="C76" s="189" t="s">
        <v>471</v>
      </c>
      <c r="D76" s="189" t="s">
        <v>472</v>
      </c>
      <c r="E76" s="189" t="s">
        <v>472</v>
      </c>
      <c r="F76" s="189" t="s">
        <v>473</v>
      </c>
      <c r="G76" s="189" t="s">
        <v>474</v>
      </c>
      <c r="H76" s="189" t="s">
        <v>475</v>
      </c>
      <c r="I76" s="190"/>
      <c r="J76" s="189" t="s">
        <v>134</v>
      </c>
      <c r="K76" s="191">
        <v>179028</v>
      </c>
      <c r="L76" s="191">
        <v>179028</v>
      </c>
      <c r="M76" s="192">
        <v>10.38</v>
      </c>
      <c r="N76" s="192">
        <v>7.7</v>
      </c>
      <c r="O76" s="192">
        <v>60.44</v>
      </c>
      <c r="P76" s="193">
        <v>0</v>
      </c>
      <c r="Q76" s="193">
        <v>0</v>
      </c>
      <c r="R76" s="197" t="s">
        <v>592</v>
      </c>
      <c r="S76" s="189" t="s">
        <v>477</v>
      </c>
      <c r="T76" s="189" t="s">
        <v>478</v>
      </c>
      <c r="U76" s="189" t="s">
        <v>479</v>
      </c>
      <c r="V76" s="188">
        <v>0</v>
      </c>
      <c r="W76" s="187">
        <v>38</v>
      </c>
      <c r="X76" s="189" t="s">
        <v>480</v>
      </c>
      <c r="Y76" s="194">
        <v>43580</v>
      </c>
      <c r="Z76" s="194">
        <v>43580</v>
      </c>
      <c r="AA76" s="195">
        <v>43586.317476851851</v>
      </c>
      <c r="AB76" s="189" t="s">
        <v>481</v>
      </c>
      <c r="AC76" s="189" t="s">
        <v>482</v>
      </c>
      <c r="AD76" s="189" t="s">
        <v>483</v>
      </c>
      <c r="AE76" s="189" t="s">
        <v>484</v>
      </c>
      <c r="AF76" s="190"/>
      <c r="AG76" s="189" t="s">
        <v>783</v>
      </c>
      <c r="AH76" s="190"/>
      <c r="AI76" s="190"/>
      <c r="AJ76" s="190"/>
      <c r="AK76" s="190"/>
      <c r="AL76" s="190"/>
      <c r="AM76" s="190"/>
      <c r="AN76" s="190"/>
      <c r="AO76" s="189" t="s">
        <v>784</v>
      </c>
      <c r="AP76" s="190"/>
      <c r="AQ76" s="190"/>
      <c r="AR76" s="190"/>
      <c r="AS76" s="190"/>
      <c r="AT76" s="190"/>
      <c r="AU76" s="190"/>
      <c r="AV76" s="190"/>
      <c r="AW76" s="190"/>
      <c r="AX76" s="190"/>
      <c r="AY76" s="190"/>
      <c r="AZ76" s="189" t="s">
        <v>487</v>
      </c>
      <c r="BA76" s="189" t="s">
        <v>488</v>
      </c>
      <c r="BB76" s="189" t="s">
        <v>489</v>
      </c>
      <c r="BC76" s="189" t="s">
        <v>490</v>
      </c>
      <c r="BD76" s="189" t="s">
        <v>491</v>
      </c>
      <c r="BE76" s="189" t="s">
        <v>492</v>
      </c>
      <c r="BF76" s="189" t="s">
        <v>488</v>
      </c>
      <c r="BG76" s="189" t="s">
        <v>493</v>
      </c>
      <c r="BH76" s="189" t="s">
        <v>494</v>
      </c>
      <c r="BI76" s="189" t="s">
        <v>495</v>
      </c>
      <c r="BJ76" s="189" t="s">
        <v>496</v>
      </c>
      <c r="BK76" s="189" t="s">
        <v>771</v>
      </c>
      <c r="BL76" s="189" t="s">
        <v>498</v>
      </c>
      <c r="BM76" s="189" t="s">
        <v>499</v>
      </c>
      <c r="BN76" s="189" t="s">
        <v>500</v>
      </c>
      <c r="BO76" s="190"/>
      <c r="BP76" t="str">
        <f t="shared" si="9"/>
        <v>D</v>
      </c>
    </row>
    <row r="77" spans="1:68" x14ac:dyDescent="0.25">
      <c r="A77" s="177">
        <v>2019</v>
      </c>
      <c r="B77" s="178">
        <v>4</v>
      </c>
      <c r="C77" s="179" t="s">
        <v>471</v>
      </c>
      <c r="D77" s="179" t="s">
        <v>472</v>
      </c>
      <c r="E77" s="179" t="s">
        <v>472</v>
      </c>
      <c r="F77" s="179" t="s">
        <v>473</v>
      </c>
      <c r="G77" s="179" t="s">
        <v>474</v>
      </c>
      <c r="H77" s="179" t="s">
        <v>475</v>
      </c>
      <c r="I77" s="180"/>
      <c r="J77" s="179" t="s">
        <v>134</v>
      </c>
      <c r="K77" s="181">
        <v>737469</v>
      </c>
      <c r="L77" s="181">
        <v>737469</v>
      </c>
      <c r="M77" s="182">
        <v>42.77</v>
      </c>
      <c r="N77" s="182">
        <v>31.71</v>
      </c>
      <c r="O77" s="182">
        <v>248.97</v>
      </c>
      <c r="P77" s="183">
        <v>0</v>
      </c>
      <c r="Q77" s="183">
        <v>0</v>
      </c>
      <c r="R77" s="196" t="s">
        <v>595</v>
      </c>
      <c r="S77" s="179" t="s">
        <v>477</v>
      </c>
      <c r="T77" s="179" t="s">
        <v>478</v>
      </c>
      <c r="U77" s="179" t="s">
        <v>479</v>
      </c>
      <c r="V77" s="178">
        <v>0</v>
      </c>
      <c r="W77" s="177">
        <v>38</v>
      </c>
      <c r="X77" s="179" t="s">
        <v>480</v>
      </c>
      <c r="Y77" s="184">
        <v>43580</v>
      </c>
      <c r="Z77" s="184">
        <v>43580</v>
      </c>
      <c r="AA77" s="185">
        <v>43586.317476851851</v>
      </c>
      <c r="AB77" s="179" t="s">
        <v>481</v>
      </c>
      <c r="AC77" s="179" t="s">
        <v>482</v>
      </c>
      <c r="AD77" s="179" t="s">
        <v>483</v>
      </c>
      <c r="AE77" s="179" t="s">
        <v>484</v>
      </c>
      <c r="AF77" s="180"/>
      <c r="AG77" s="179" t="s">
        <v>783</v>
      </c>
      <c r="AH77" s="180"/>
      <c r="AI77" s="180"/>
      <c r="AJ77" s="180"/>
      <c r="AK77" s="180"/>
      <c r="AL77" s="180"/>
      <c r="AM77" s="180"/>
      <c r="AN77" s="180"/>
      <c r="AO77" s="179" t="s">
        <v>784</v>
      </c>
      <c r="AP77" s="180"/>
      <c r="AQ77" s="180"/>
      <c r="AR77" s="180"/>
      <c r="AS77" s="180"/>
      <c r="AT77" s="180"/>
      <c r="AU77" s="180"/>
      <c r="AV77" s="180"/>
      <c r="AW77" s="180"/>
      <c r="AX77" s="180"/>
      <c r="AY77" s="180"/>
      <c r="AZ77" s="179" t="s">
        <v>487</v>
      </c>
      <c r="BA77" s="179" t="s">
        <v>488</v>
      </c>
      <c r="BB77" s="179" t="s">
        <v>489</v>
      </c>
      <c r="BC77" s="179" t="s">
        <v>490</v>
      </c>
      <c r="BD77" s="179" t="s">
        <v>491</v>
      </c>
      <c r="BE77" s="179" t="s">
        <v>492</v>
      </c>
      <c r="BF77" s="179" t="s">
        <v>488</v>
      </c>
      <c r="BG77" s="179" t="s">
        <v>493</v>
      </c>
      <c r="BH77" s="179" t="s">
        <v>494</v>
      </c>
      <c r="BI77" s="179" t="s">
        <v>495</v>
      </c>
      <c r="BJ77" s="179" t="s">
        <v>496</v>
      </c>
      <c r="BK77" s="179" t="s">
        <v>771</v>
      </c>
      <c r="BL77" s="179" t="s">
        <v>498</v>
      </c>
      <c r="BM77" s="179" t="s">
        <v>499</v>
      </c>
      <c r="BN77" s="179" t="s">
        <v>500</v>
      </c>
      <c r="BO77" s="180"/>
      <c r="BP77" t="str">
        <f t="shared" si="9"/>
        <v>D</v>
      </c>
    </row>
    <row r="78" spans="1:68" x14ac:dyDescent="0.25">
      <c r="A78" s="187">
        <v>2019</v>
      </c>
      <c r="B78" s="188">
        <v>4</v>
      </c>
      <c r="C78" s="189" t="s">
        <v>471</v>
      </c>
      <c r="D78" s="189" t="s">
        <v>472</v>
      </c>
      <c r="E78" s="189" t="s">
        <v>472</v>
      </c>
      <c r="F78" s="189" t="s">
        <v>473</v>
      </c>
      <c r="G78" s="189" t="s">
        <v>474</v>
      </c>
      <c r="H78" s="189" t="s">
        <v>475</v>
      </c>
      <c r="I78" s="190"/>
      <c r="J78" s="189" t="s">
        <v>134</v>
      </c>
      <c r="K78" s="191">
        <v>178635720</v>
      </c>
      <c r="L78" s="191">
        <v>178635720</v>
      </c>
      <c r="M78" s="192">
        <v>10360.870000000001</v>
      </c>
      <c r="N78" s="192">
        <v>7681.34</v>
      </c>
      <c r="O78" s="192">
        <v>60308.68</v>
      </c>
      <c r="P78" s="193">
        <v>0</v>
      </c>
      <c r="Q78" s="193">
        <v>0</v>
      </c>
      <c r="R78" s="189" t="s">
        <v>778</v>
      </c>
      <c r="S78" s="189" t="s">
        <v>477</v>
      </c>
      <c r="T78" s="189" t="s">
        <v>478</v>
      </c>
      <c r="U78" s="189" t="s">
        <v>479</v>
      </c>
      <c r="V78" s="188">
        <v>0</v>
      </c>
      <c r="W78" s="187">
        <v>38</v>
      </c>
      <c r="X78" s="189" t="s">
        <v>480</v>
      </c>
      <c r="Y78" s="194">
        <v>43580</v>
      </c>
      <c r="Z78" s="194">
        <v>43580</v>
      </c>
      <c r="AA78" s="195">
        <v>43586.317476851851</v>
      </c>
      <c r="AB78" s="189" t="s">
        <v>481</v>
      </c>
      <c r="AC78" s="189" t="s">
        <v>482</v>
      </c>
      <c r="AD78" s="189" t="s">
        <v>483</v>
      </c>
      <c r="AE78" s="189" t="s">
        <v>484</v>
      </c>
      <c r="AF78" s="190"/>
      <c r="AG78" s="189" t="s">
        <v>785</v>
      </c>
      <c r="AH78" s="190"/>
      <c r="AI78" s="190"/>
      <c r="AJ78" s="190"/>
      <c r="AK78" s="190"/>
      <c r="AL78" s="190"/>
      <c r="AM78" s="190"/>
      <c r="AN78" s="190"/>
      <c r="AO78" s="189" t="s">
        <v>786</v>
      </c>
      <c r="AP78" s="190"/>
      <c r="AQ78" s="190"/>
      <c r="AR78" s="190"/>
      <c r="AS78" s="190"/>
      <c r="AT78" s="190"/>
      <c r="AU78" s="190"/>
      <c r="AV78" s="190"/>
      <c r="AW78" s="190"/>
      <c r="AX78" s="190"/>
      <c r="AY78" s="190"/>
      <c r="AZ78" s="189" t="s">
        <v>487</v>
      </c>
      <c r="BA78" s="189" t="s">
        <v>488</v>
      </c>
      <c r="BB78" s="189" t="s">
        <v>489</v>
      </c>
      <c r="BC78" s="189" t="s">
        <v>490</v>
      </c>
      <c r="BD78" s="189" t="s">
        <v>491</v>
      </c>
      <c r="BE78" s="189" t="s">
        <v>492</v>
      </c>
      <c r="BF78" s="189" t="s">
        <v>488</v>
      </c>
      <c r="BG78" s="189" t="s">
        <v>493</v>
      </c>
      <c r="BH78" s="189" t="s">
        <v>494</v>
      </c>
      <c r="BI78" s="189" t="s">
        <v>495</v>
      </c>
      <c r="BJ78" s="189" t="s">
        <v>496</v>
      </c>
      <c r="BK78" s="189" t="s">
        <v>771</v>
      </c>
      <c r="BL78" s="189" t="s">
        <v>498</v>
      </c>
      <c r="BM78" s="189" t="s">
        <v>499</v>
      </c>
      <c r="BN78" s="189" t="s">
        <v>500</v>
      </c>
      <c r="BO78" s="190"/>
      <c r="BP78" s="189"/>
    </row>
    <row r="79" spans="1:68" x14ac:dyDescent="0.25">
      <c r="A79" s="177">
        <v>2019</v>
      </c>
      <c r="B79" s="178">
        <v>4</v>
      </c>
      <c r="C79" s="179" t="s">
        <v>471</v>
      </c>
      <c r="D79" s="179" t="s">
        <v>472</v>
      </c>
      <c r="E79" s="179" t="s">
        <v>472</v>
      </c>
      <c r="F79" s="179" t="s">
        <v>473</v>
      </c>
      <c r="G79" s="179" t="s">
        <v>474</v>
      </c>
      <c r="H79" s="179" t="s">
        <v>475</v>
      </c>
      <c r="I79" s="180"/>
      <c r="J79" s="179" t="s">
        <v>134</v>
      </c>
      <c r="K79" s="181">
        <v>27338400</v>
      </c>
      <c r="L79" s="181">
        <v>27338400</v>
      </c>
      <c r="M79" s="182">
        <v>1585.63</v>
      </c>
      <c r="N79" s="182">
        <v>1175.55</v>
      </c>
      <c r="O79" s="182">
        <v>9229.64</v>
      </c>
      <c r="P79" s="183">
        <v>0</v>
      </c>
      <c r="Q79" s="183">
        <v>0</v>
      </c>
      <c r="R79" s="179" t="s">
        <v>779</v>
      </c>
      <c r="S79" s="179" t="s">
        <v>477</v>
      </c>
      <c r="T79" s="179" t="s">
        <v>478</v>
      </c>
      <c r="U79" s="179" t="s">
        <v>479</v>
      </c>
      <c r="V79" s="178">
        <v>0</v>
      </c>
      <c r="W79" s="177">
        <v>38</v>
      </c>
      <c r="X79" s="179" t="s">
        <v>480</v>
      </c>
      <c r="Y79" s="184">
        <v>43580</v>
      </c>
      <c r="Z79" s="184">
        <v>43580</v>
      </c>
      <c r="AA79" s="185">
        <v>43586.317476851851</v>
      </c>
      <c r="AB79" s="179" t="s">
        <v>481</v>
      </c>
      <c r="AC79" s="179" t="s">
        <v>482</v>
      </c>
      <c r="AD79" s="179" t="s">
        <v>483</v>
      </c>
      <c r="AE79" s="179" t="s">
        <v>484</v>
      </c>
      <c r="AF79" s="180"/>
      <c r="AG79" s="179" t="s">
        <v>785</v>
      </c>
      <c r="AH79" s="180"/>
      <c r="AI79" s="180"/>
      <c r="AJ79" s="180"/>
      <c r="AK79" s="180"/>
      <c r="AL79" s="180"/>
      <c r="AM79" s="180"/>
      <c r="AN79" s="180"/>
      <c r="AO79" s="179" t="s">
        <v>786</v>
      </c>
      <c r="AP79" s="180"/>
      <c r="AQ79" s="180"/>
      <c r="AR79" s="180"/>
      <c r="AS79" s="180"/>
      <c r="AT79" s="180"/>
      <c r="AU79" s="180"/>
      <c r="AV79" s="180"/>
      <c r="AW79" s="180"/>
      <c r="AX79" s="180"/>
      <c r="AY79" s="180"/>
      <c r="AZ79" s="179" t="s">
        <v>487</v>
      </c>
      <c r="BA79" s="179" t="s">
        <v>488</v>
      </c>
      <c r="BB79" s="179" t="s">
        <v>489</v>
      </c>
      <c r="BC79" s="179" t="s">
        <v>490</v>
      </c>
      <c r="BD79" s="179" t="s">
        <v>491</v>
      </c>
      <c r="BE79" s="179" t="s">
        <v>492</v>
      </c>
      <c r="BF79" s="179" t="s">
        <v>488</v>
      </c>
      <c r="BG79" s="179" t="s">
        <v>493</v>
      </c>
      <c r="BH79" s="179" t="s">
        <v>494</v>
      </c>
      <c r="BI79" s="179" t="s">
        <v>495</v>
      </c>
      <c r="BJ79" s="179" t="s">
        <v>496</v>
      </c>
      <c r="BK79" s="179" t="s">
        <v>771</v>
      </c>
      <c r="BL79" s="179" t="s">
        <v>498</v>
      </c>
      <c r="BM79" s="179" t="s">
        <v>499</v>
      </c>
      <c r="BN79" s="179" t="s">
        <v>500</v>
      </c>
      <c r="BO79" s="180"/>
      <c r="BP79" s="216"/>
    </row>
    <row r="80" spans="1:68" x14ac:dyDescent="0.25">
      <c r="A80" s="187">
        <v>2019</v>
      </c>
      <c r="B80" s="188">
        <v>4</v>
      </c>
      <c r="C80" s="189" t="s">
        <v>471</v>
      </c>
      <c r="D80" s="189" t="s">
        <v>472</v>
      </c>
      <c r="E80" s="189" t="s">
        <v>472</v>
      </c>
      <c r="F80" s="189" t="s">
        <v>473</v>
      </c>
      <c r="G80" s="189" t="s">
        <v>474</v>
      </c>
      <c r="H80" s="189" t="s">
        <v>475</v>
      </c>
      <c r="I80" s="190"/>
      <c r="J80" s="189" t="s">
        <v>134</v>
      </c>
      <c r="K80" s="191">
        <v>-1490000</v>
      </c>
      <c r="L80" s="191">
        <v>-1490000</v>
      </c>
      <c r="M80" s="192">
        <v>-86.42</v>
      </c>
      <c r="N80" s="192">
        <v>-64.069999999999993</v>
      </c>
      <c r="O80" s="192">
        <v>-503.03</v>
      </c>
      <c r="P80" s="193">
        <v>0</v>
      </c>
      <c r="Q80" s="193">
        <v>0</v>
      </c>
      <c r="R80" s="197" t="s">
        <v>787</v>
      </c>
      <c r="S80" s="189" t="s">
        <v>477</v>
      </c>
      <c r="T80" s="189" t="s">
        <v>478</v>
      </c>
      <c r="U80" s="189" t="s">
        <v>479</v>
      </c>
      <c r="V80" s="188">
        <v>0</v>
      </c>
      <c r="W80" s="187">
        <v>51</v>
      </c>
      <c r="X80" s="189" t="s">
        <v>480</v>
      </c>
      <c r="Y80" s="194">
        <v>43581</v>
      </c>
      <c r="Z80" s="194">
        <v>43581</v>
      </c>
      <c r="AA80" s="195">
        <v>43586.317476851851</v>
      </c>
      <c r="AB80" s="189" t="s">
        <v>481</v>
      </c>
      <c r="AC80" s="189" t="s">
        <v>482</v>
      </c>
      <c r="AD80" s="189" t="s">
        <v>483</v>
      </c>
      <c r="AE80" s="189" t="s">
        <v>525</v>
      </c>
      <c r="AF80" s="190"/>
      <c r="AG80" s="189" t="s">
        <v>788</v>
      </c>
      <c r="AH80" s="190"/>
      <c r="AI80" s="190"/>
      <c r="AJ80" s="190"/>
      <c r="AK80" s="190"/>
      <c r="AL80" s="190"/>
      <c r="AM80" s="190"/>
      <c r="AN80" s="190"/>
      <c r="AO80" s="189" t="s">
        <v>789</v>
      </c>
      <c r="AP80" s="190"/>
      <c r="AQ80" s="190"/>
      <c r="AR80" s="190"/>
      <c r="AS80" s="190"/>
      <c r="AT80" s="190"/>
      <c r="AU80" s="190"/>
      <c r="AV80" s="190"/>
      <c r="AW80" s="190"/>
      <c r="AX80" s="190"/>
      <c r="AY80" s="190"/>
      <c r="AZ80" s="189" t="s">
        <v>487</v>
      </c>
      <c r="BA80" s="189" t="s">
        <v>488</v>
      </c>
      <c r="BB80" s="189" t="s">
        <v>489</v>
      </c>
      <c r="BC80" s="189" t="s">
        <v>490</v>
      </c>
      <c r="BD80" s="189" t="s">
        <v>491</v>
      </c>
      <c r="BE80" s="189" t="s">
        <v>492</v>
      </c>
      <c r="BF80" s="189" t="s">
        <v>488</v>
      </c>
      <c r="BG80" s="189" t="s">
        <v>493</v>
      </c>
      <c r="BH80" s="189" t="s">
        <v>494</v>
      </c>
      <c r="BI80" s="189" t="s">
        <v>495</v>
      </c>
      <c r="BJ80" s="189" t="s">
        <v>496</v>
      </c>
      <c r="BK80" s="189" t="s">
        <v>771</v>
      </c>
      <c r="BL80" s="189" t="s">
        <v>498</v>
      </c>
      <c r="BM80" s="189" t="s">
        <v>499</v>
      </c>
      <c r="BN80" s="189" t="s">
        <v>500</v>
      </c>
      <c r="BO80" s="190"/>
      <c r="BP80" t="str">
        <f t="shared" ref="BP80" si="10">IF(K80&gt;0,"D","C")</f>
        <v>C</v>
      </c>
    </row>
    <row r="81" spans="1:68" x14ac:dyDescent="0.25">
      <c r="A81" s="177">
        <v>2019</v>
      </c>
      <c r="B81" s="178">
        <v>4</v>
      </c>
      <c r="C81" s="179" t="s">
        <v>471</v>
      </c>
      <c r="D81" s="179" t="s">
        <v>536</v>
      </c>
      <c r="E81" s="179" t="s">
        <v>472</v>
      </c>
      <c r="F81" s="179" t="s">
        <v>473</v>
      </c>
      <c r="G81" s="179" t="s">
        <v>474</v>
      </c>
      <c r="H81" s="179" t="s">
        <v>475</v>
      </c>
      <c r="I81" s="180"/>
      <c r="J81" s="179" t="s">
        <v>134</v>
      </c>
      <c r="K81" s="181">
        <v>0</v>
      </c>
      <c r="L81" s="181">
        <v>0</v>
      </c>
      <c r="M81" s="182">
        <v>0</v>
      </c>
      <c r="N81" s="182">
        <v>-0.01</v>
      </c>
      <c r="O81" s="182">
        <v>175.53</v>
      </c>
      <c r="P81" s="183">
        <v>0</v>
      </c>
      <c r="Q81" s="183">
        <v>0</v>
      </c>
      <c r="R81" s="179" t="s">
        <v>537</v>
      </c>
      <c r="S81" s="180"/>
      <c r="T81" s="179" t="s">
        <v>538</v>
      </c>
      <c r="U81" s="179" t="s">
        <v>539</v>
      </c>
      <c r="V81" s="178">
        <v>0</v>
      </c>
      <c r="W81" s="177">
        <v>65</v>
      </c>
      <c r="X81" s="179" t="s">
        <v>480</v>
      </c>
      <c r="Y81" s="184">
        <v>43585</v>
      </c>
      <c r="Z81" s="184">
        <v>43585</v>
      </c>
      <c r="AA81" s="185">
        <v>43585.953113425923</v>
      </c>
      <c r="AB81" s="179" t="s">
        <v>540</v>
      </c>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79" t="s">
        <v>487</v>
      </c>
      <c r="BA81" s="179" t="s">
        <v>488</v>
      </c>
      <c r="BB81" s="179" t="s">
        <v>489</v>
      </c>
      <c r="BC81" s="179" t="s">
        <v>490</v>
      </c>
      <c r="BD81" s="179" t="s">
        <v>491</v>
      </c>
      <c r="BE81" s="179" t="s">
        <v>492</v>
      </c>
      <c r="BF81" s="179" t="s">
        <v>488</v>
      </c>
      <c r="BG81" s="179" t="s">
        <v>493</v>
      </c>
      <c r="BH81" s="179" t="s">
        <v>494</v>
      </c>
      <c r="BI81" s="179" t="s">
        <v>495</v>
      </c>
      <c r="BJ81" s="179" t="s">
        <v>496</v>
      </c>
      <c r="BK81" s="179" t="s">
        <v>771</v>
      </c>
      <c r="BL81" s="179" t="s">
        <v>498</v>
      </c>
      <c r="BM81" s="179" t="s">
        <v>499</v>
      </c>
      <c r="BN81" s="179" t="s">
        <v>500</v>
      </c>
      <c r="BO81" s="180"/>
      <c r="BP81" s="216"/>
    </row>
    <row r="82" spans="1:68" x14ac:dyDescent="0.25">
      <c r="A82" s="187">
        <v>2019</v>
      </c>
      <c r="B82" s="188">
        <v>4</v>
      </c>
      <c r="C82" s="189" t="s">
        <v>471</v>
      </c>
      <c r="D82" s="189" t="s">
        <v>536</v>
      </c>
      <c r="E82" s="189" t="s">
        <v>472</v>
      </c>
      <c r="F82" s="189" t="s">
        <v>473</v>
      </c>
      <c r="G82" s="189" t="s">
        <v>474</v>
      </c>
      <c r="H82" s="189" t="s">
        <v>475</v>
      </c>
      <c r="I82" s="190"/>
      <c r="J82" s="189" t="s">
        <v>134</v>
      </c>
      <c r="K82" s="191">
        <v>0</v>
      </c>
      <c r="L82" s="191">
        <v>0</v>
      </c>
      <c r="M82" s="192">
        <v>0.01</v>
      </c>
      <c r="N82" s="192">
        <v>0</v>
      </c>
      <c r="O82" s="192">
        <v>-77.69</v>
      </c>
      <c r="P82" s="193">
        <v>0</v>
      </c>
      <c r="Q82" s="193">
        <v>0</v>
      </c>
      <c r="R82" s="189" t="s">
        <v>537</v>
      </c>
      <c r="S82" s="190"/>
      <c r="T82" s="189" t="s">
        <v>538</v>
      </c>
      <c r="U82" s="189" t="s">
        <v>539</v>
      </c>
      <c r="V82" s="188">
        <v>0</v>
      </c>
      <c r="W82" s="187">
        <v>68</v>
      </c>
      <c r="X82" s="189" t="s">
        <v>480</v>
      </c>
      <c r="Y82" s="194">
        <v>43585</v>
      </c>
      <c r="Z82" s="194">
        <v>43585</v>
      </c>
      <c r="AA82" s="195">
        <v>43586.317476851851</v>
      </c>
      <c r="AB82" s="189" t="s">
        <v>540</v>
      </c>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89" t="s">
        <v>487</v>
      </c>
      <c r="BA82" s="189" t="s">
        <v>488</v>
      </c>
      <c r="BB82" s="189" t="s">
        <v>489</v>
      </c>
      <c r="BC82" s="189" t="s">
        <v>490</v>
      </c>
      <c r="BD82" s="189" t="s">
        <v>491</v>
      </c>
      <c r="BE82" s="189" t="s">
        <v>492</v>
      </c>
      <c r="BF82" s="189" t="s">
        <v>488</v>
      </c>
      <c r="BG82" s="189" t="s">
        <v>493</v>
      </c>
      <c r="BH82" s="189" t="s">
        <v>494</v>
      </c>
      <c r="BI82" s="189" t="s">
        <v>495</v>
      </c>
      <c r="BJ82" s="189" t="s">
        <v>496</v>
      </c>
      <c r="BK82" s="189" t="s">
        <v>771</v>
      </c>
      <c r="BL82" s="189" t="s">
        <v>498</v>
      </c>
      <c r="BM82" s="189" t="s">
        <v>499</v>
      </c>
      <c r="BN82" s="189" t="s">
        <v>500</v>
      </c>
      <c r="BO82" s="190"/>
      <c r="BP82" s="189"/>
    </row>
    <row r="83" spans="1:68" x14ac:dyDescent="0.25">
      <c r="A83" s="177">
        <v>2019</v>
      </c>
      <c r="B83" s="178">
        <v>4</v>
      </c>
      <c r="C83" s="179" t="s">
        <v>471</v>
      </c>
      <c r="D83" s="179" t="s">
        <v>541</v>
      </c>
      <c r="E83" s="179" t="s">
        <v>472</v>
      </c>
      <c r="F83" s="179" t="s">
        <v>473</v>
      </c>
      <c r="G83" s="179" t="s">
        <v>474</v>
      </c>
      <c r="H83" s="179" t="s">
        <v>475</v>
      </c>
      <c r="I83" s="180"/>
      <c r="J83" s="179" t="s">
        <v>134</v>
      </c>
      <c r="K83" s="181">
        <v>0</v>
      </c>
      <c r="L83" s="181">
        <v>0</v>
      </c>
      <c r="M83" s="182">
        <v>0.01</v>
      </c>
      <c r="N83" s="182">
        <v>-0.01</v>
      </c>
      <c r="O83" s="182">
        <v>97.84</v>
      </c>
      <c r="P83" s="183">
        <v>0</v>
      </c>
      <c r="Q83" s="183">
        <v>0</v>
      </c>
      <c r="R83" s="179" t="s">
        <v>537</v>
      </c>
      <c r="S83" s="180"/>
      <c r="T83" s="179" t="s">
        <v>538</v>
      </c>
      <c r="U83" s="179" t="s">
        <v>539</v>
      </c>
      <c r="V83" s="178">
        <v>0</v>
      </c>
      <c r="W83" s="177">
        <v>92</v>
      </c>
      <c r="X83" s="179" t="s">
        <v>480</v>
      </c>
      <c r="Y83" s="184">
        <v>43585</v>
      </c>
      <c r="Z83" s="184">
        <v>43585</v>
      </c>
      <c r="AA83" s="185">
        <v>43588.206238425926</v>
      </c>
      <c r="AB83" s="179" t="s">
        <v>540</v>
      </c>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79" t="s">
        <v>487</v>
      </c>
      <c r="BA83" s="179" t="s">
        <v>488</v>
      </c>
      <c r="BB83" s="179" t="s">
        <v>489</v>
      </c>
      <c r="BC83" s="179" t="s">
        <v>490</v>
      </c>
      <c r="BD83" s="179" t="s">
        <v>491</v>
      </c>
      <c r="BE83" s="179" t="s">
        <v>492</v>
      </c>
      <c r="BF83" s="179" t="s">
        <v>488</v>
      </c>
      <c r="BG83" s="179" t="s">
        <v>493</v>
      </c>
      <c r="BH83" s="179" t="s">
        <v>494</v>
      </c>
      <c r="BI83" s="179" t="s">
        <v>495</v>
      </c>
      <c r="BJ83" s="179" t="s">
        <v>496</v>
      </c>
      <c r="BK83" s="179" t="s">
        <v>771</v>
      </c>
      <c r="BL83" s="179" t="s">
        <v>498</v>
      </c>
      <c r="BM83" s="179" t="s">
        <v>499</v>
      </c>
      <c r="BN83" s="179" t="s">
        <v>500</v>
      </c>
      <c r="BO83" s="180"/>
      <c r="BP83" s="216"/>
    </row>
    <row r="84" spans="1:68" x14ac:dyDescent="0.25">
      <c r="A84" s="187">
        <v>2019</v>
      </c>
      <c r="B84" s="188">
        <v>5</v>
      </c>
      <c r="C84" s="189" t="s">
        <v>471</v>
      </c>
      <c r="D84" s="189" t="s">
        <v>472</v>
      </c>
      <c r="E84" s="189" t="s">
        <v>472</v>
      </c>
      <c r="F84" s="189" t="s">
        <v>473</v>
      </c>
      <c r="G84" s="189" t="s">
        <v>474</v>
      </c>
      <c r="H84" s="189" t="s">
        <v>475</v>
      </c>
      <c r="I84" s="190"/>
      <c r="J84" s="189" t="s">
        <v>134</v>
      </c>
      <c r="K84" s="191">
        <v>-371775</v>
      </c>
      <c r="L84" s="191">
        <v>-371775</v>
      </c>
      <c r="M84" s="192">
        <v>-21.56</v>
      </c>
      <c r="N84" s="192">
        <v>-15.99</v>
      </c>
      <c r="O84" s="192">
        <v>-125.41</v>
      </c>
      <c r="P84" s="193">
        <v>0</v>
      </c>
      <c r="Q84" s="193">
        <v>0</v>
      </c>
      <c r="R84" s="197" t="s">
        <v>790</v>
      </c>
      <c r="S84" s="189" t="s">
        <v>477</v>
      </c>
      <c r="T84" s="189" t="s">
        <v>478</v>
      </c>
      <c r="U84" s="189" t="s">
        <v>479</v>
      </c>
      <c r="V84" s="188">
        <v>0</v>
      </c>
      <c r="W84" s="187">
        <v>33</v>
      </c>
      <c r="X84" s="189" t="s">
        <v>480</v>
      </c>
      <c r="Y84" s="194">
        <v>43616</v>
      </c>
      <c r="Z84" s="194">
        <v>43616</v>
      </c>
      <c r="AA84" s="195">
        <v>43617.319189814814</v>
      </c>
      <c r="AB84" s="189" t="s">
        <v>481</v>
      </c>
      <c r="AC84" s="189" t="s">
        <v>482</v>
      </c>
      <c r="AD84" s="189" t="s">
        <v>483</v>
      </c>
      <c r="AE84" s="189" t="s">
        <v>515</v>
      </c>
      <c r="AF84" s="190"/>
      <c r="AG84" s="189" t="s">
        <v>791</v>
      </c>
      <c r="AH84" s="190"/>
      <c r="AI84" s="190"/>
      <c r="AJ84" s="190"/>
      <c r="AK84" s="190"/>
      <c r="AL84" s="190"/>
      <c r="AM84" s="190"/>
      <c r="AN84" s="190"/>
      <c r="AO84" s="189" t="s">
        <v>792</v>
      </c>
      <c r="AP84" s="190"/>
      <c r="AQ84" s="190"/>
      <c r="AR84" s="190"/>
      <c r="AS84" s="190"/>
      <c r="AT84" s="190"/>
      <c r="AU84" s="190"/>
      <c r="AV84" s="190"/>
      <c r="AW84" s="190"/>
      <c r="AX84" s="190"/>
      <c r="AY84" s="190"/>
      <c r="AZ84" s="189" t="s">
        <v>487</v>
      </c>
      <c r="BA84" s="189" t="s">
        <v>488</v>
      </c>
      <c r="BB84" s="189" t="s">
        <v>489</v>
      </c>
      <c r="BC84" s="189" t="s">
        <v>490</v>
      </c>
      <c r="BD84" s="189" t="s">
        <v>491</v>
      </c>
      <c r="BE84" s="189" t="s">
        <v>492</v>
      </c>
      <c r="BF84" s="189" t="s">
        <v>488</v>
      </c>
      <c r="BG84" s="189" t="s">
        <v>493</v>
      </c>
      <c r="BH84" s="189" t="s">
        <v>494</v>
      </c>
      <c r="BI84" s="189" t="s">
        <v>495</v>
      </c>
      <c r="BJ84" s="189" t="s">
        <v>496</v>
      </c>
      <c r="BK84" s="189" t="s">
        <v>771</v>
      </c>
      <c r="BL84" s="189" t="s">
        <v>498</v>
      </c>
      <c r="BM84" s="189" t="s">
        <v>499</v>
      </c>
      <c r="BN84" s="189" t="s">
        <v>500</v>
      </c>
      <c r="BO84" s="190"/>
      <c r="BP84" t="str">
        <f t="shared" ref="BP84:BP86" si="11">IF(K84&gt;0,"D","C")</f>
        <v>C</v>
      </c>
    </row>
    <row r="85" spans="1:68" x14ac:dyDescent="0.25">
      <c r="A85" s="177">
        <v>2019</v>
      </c>
      <c r="B85" s="178">
        <v>5</v>
      </c>
      <c r="C85" s="179" t="s">
        <v>471</v>
      </c>
      <c r="D85" s="179" t="s">
        <v>472</v>
      </c>
      <c r="E85" s="179" t="s">
        <v>472</v>
      </c>
      <c r="F85" s="179" t="s">
        <v>473</v>
      </c>
      <c r="G85" s="179" t="s">
        <v>474</v>
      </c>
      <c r="H85" s="179" t="s">
        <v>475</v>
      </c>
      <c r="I85" s="180"/>
      <c r="J85" s="179" t="s">
        <v>134</v>
      </c>
      <c r="K85" s="181">
        <v>-3273337</v>
      </c>
      <c r="L85" s="181">
        <v>-3273337</v>
      </c>
      <c r="M85" s="182">
        <v>-189.85</v>
      </c>
      <c r="N85" s="182">
        <v>-140.75</v>
      </c>
      <c r="O85" s="182">
        <v>-1104.23</v>
      </c>
      <c r="P85" s="183">
        <v>0</v>
      </c>
      <c r="Q85" s="183">
        <v>0</v>
      </c>
      <c r="R85" s="196" t="s">
        <v>793</v>
      </c>
      <c r="S85" s="179" t="s">
        <v>477</v>
      </c>
      <c r="T85" s="179" t="s">
        <v>478</v>
      </c>
      <c r="U85" s="179" t="s">
        <v>479</v>
      </c>
      <c r="V85" s="178">
        <v>0</v>
      </c>
      <c r="W85" s="177">
        <v>33</v>
      </c>
      <c r="X85" s="179" t="s">
        <v>480</v>
      </c>
      <c r="Y85" s="184">
        <v>43616</v>
      </c>
      <c r="Z85" s="184">
        <v>43616</v>
      </c>
      <c r="AA85" s="185">
        <v>43617.319189814814</v>
      </c>
      <c r="AB85" s="179" t="s">
        <v>481</v>
      </c>
      <c r="AC85" s="179" t="s">
        <v>482</v>
      </c>
      <c r="AD85" s="179" t="s">
        <v>483</v>
      </c>
      <c r="AE85" s="179" t="s">
        <v>515</v>
      </c>
      <c r="AF85" s="180"/>
      <c r="AG85" s="179" t="s">
        <v>794</v>
      </c>
      <c r="AH85" s="180"/>
      <c r="AI85" s="180"/>
      <c r="AJ85" s="180"/>
      <c r="AK85" s="180"/>
      <c r="AL85" s="180"/>
      <c r="AM85" s="180"/>
      <c r="AN85" s="180"/>
      <c r="AO85" s="179" t="s">
        <v>792</v>
      </c>
      <c r="AP85" s="180"/>
      <c r="AQ85" s="180"/>
      <c r="AR85" s="180"/>
      <c r="AS85" s="180"/>
      <c r="AT85" s="180"/>
      <c r="AU85" s="180"/>
      <c r="AV85" s="180"/>
      <c r="AW85" s="180"/>
      <c r="AX85" s="180"/>
      <c r="AY85" s="180"/>
      <c r="AZ85" s="179" t="s">
        <v>487</v>
      </c>
      <c r="BA85" s="179" t="s">
        <v>488</v>
      </c>
      <c r="BB85" s="179" t="s">
        <v>489</v>
      </c>
      <c r="BC85" s="179" t="s">
        <v>490</v>
      </c>
      <c r="BD85" s="179" t="s">
        <v>491</v>
      </c>
      <c r="BE85" s="179" t="s">
        <v>492</v>
      </c>
      <c r="BF85" s="179" t="s">
        <v>488</v>
      </c>
      <c r="BG85" s="179" t="s">
        <v>493</v>
      </c>
      <c r="BH85" s="179" t="s">
        <v>494</v>
      </c>
      <c r="BI85" s="179" t="s">
        <v>495</v>
      </c>
      <c r="BJ85" s="179" t="s">
        <v>496</v>
      </c>
      <c r="BK85" s="179" t="s">
        <v>771</v>
      </c>
      <c r="BL85" s="179" t="s">
        <v>498</v>
      </c>
      <c r="BM85" s="179" t="s">
        <v>499</v>
      </c>
      <c r="BN85" s="179" t="s">
        <v>500</v>
      </c>
      <c r="BO85" s="180"/>
      <c r="BP85" t="str">
        <f t="shared" si="11"/>
        <v>C</v>
      </c>
    </row>
    <row r="86" spans="1:68" x14ac:dyDescent="0.25">
      <c r="A86" s="187">
        <v>2019</v>
      </c>
      <c r="B86" s="188">
        <v>5</v>
      </c>
      <c r="C86" s="189" t="s">
        <v>471</v>
      </c>
      <c r="D86" s="189" t="s">
        <v>472</v>
      </c>
      <c r="E86" s="189" t="s">
        <v>472</v>
      </c>
      <c r="F86" s="189" t="s">
        <v>473</v>
      </c>
      <c r="G86" s="189" t="s">
        <v>474</v>
      </c>
      <c r="H86" s="189" t="s">
        <v>475</v>
      </c>
      <c r="I86" s="190"/>
      <c r="J86" s="189" t="s">
        <v>134</v>
      </c>
      <c r="K86" s="191">
        <v>-424713807</v>
      </c>
      <c r="L86" s="191">
        <v>-424713807</v>
      </c>
      <c r="M86" s="192">
        <v>-24633.4</v>
      </c>
      <c r="N86" s="192">
        <v>-18262.689999999999</v>
      </c>
      <c r="O86" s="192">
        <v>-143272.76999999999</v>
      </c>
      <c r="P86" s="193">
        <v>0</v>
      </c>
      <c r="Q86" s="193">
        <v>0</v>
      </c>
      <c r="R86" s="197" t="s">
        <v>795</v>
      </c>
      <c r="S86" s="189" t="s">
        <v>477</v>
      </c>
      <c r="T86" s="189" t="s">
        <v>478</v>
      </c>
      <c r="U86" s="189" t="s">
        <v>479</v>
      </c>
      <c r="V86" s="188">
        <v>0</v>
      </c>
      <c r="W86" s="187">
        <v>37</v>
      </c>
      <c r="X86" s="189" t="s">
        <v>480</v>
      </c>
      <c r="Y86" s="194">
        <v>43616</v>
      </c>
      <c r="Z86" s="194">
        <v>43616</v>
      </c>
      <c r="AA86" s="195">
        <v>43619.051666666666</v>
      </c>
      <c r="AB86" s="189" t="s">
        <v>481</v>
      </c>
      <c r="AC86" s="189" t="s">
        <v>482</v>
      </c>
      <c r="AD86" s="189" t="s">
        <v>483</v>
      </c>
      <c r="AE86" s="189" t="s">
        <v>525</v>
      </c>
      <c r="AF86" s="190"/>
      <c r="AG86" s="189" t="s">
        <v>796</v>
      </c>
      <c r="AH86" s="190"/>
      <c r="AI86" s="190"/>
      <c r="AJ86" s="190"/>
      <c r="AK86" s="190"/>
      <c r="AL86" s="190"/>
      <c r="AM86" s="190"/>
      <c r="AN86" s="190"/>
      <c r="AO86" s="189" t="s">
        <v>797</v>
      </c>
      <c r="AP86" s="190"/>
      <c r="AQ86" s="190"/>
      <c r="AR86" s="190"/>
      <c r="AS86" s="190"/>
      <c r="AT86" s="190"/>
      <c r="AU86" s="190"/>
      <c r="AV86" s="190"/>
      <c r="AW86" s="190"/>
      <c r="AX86" s="190"/>
      <c r="AY86" s="190"/>
      <c r="AZ86" s="189" t="s">
        <v>487</v>
      </c>
      <c r="BA86" s="189" t="s">
        <v>488</v>
      </c>
      <c r="BB86" s="189" t="s">
        <v>489</v>
      </c>
      <c r="BC86" s="189" t="s">
        <v>490</v>
      </c>
      <c r="BD86" s="189" t="s">
        <v>491</v>
      </c>
      <c r="BE86" s="189" t="s">
        <v>492</v>
      </c>
      <c r="BF86" s="189" t="s">
        <v>488</v>
      </c>
      <c r="BG86" s="189" t="s">
        <v>493</v>
      </c>
      <c r="BH86" s="189" t="s">
        <v>494</v>
      </c>
      <c r="BI86" s="189" t="s">
        <v>495</v>
      </c>
      <c r="BJ86" s="189" t="s">
        <v>496</v>
      </c>
      <c r="BK86" s="189" t="s">
        <v>771</v>
      </c>
      <c r="BL86" s="189" t="s">
        <v>498</v>
      </c>
      <c r="BM86" s="189" t="s">
        <v>499</v>
      </c>
      <c r="BN86" s="189" t="s">
        <v>500</v>
      </c>
      <c r="BO86" s="190"/>
      <c r="BP86" t="str">
        <f t="shared" si="11"/>
        <v>C</v>
      </c>
    </row>
    <row r="87" spans="1:68" x14ac:dyDescent="0.25">
      <c r="A87" s="177">
        <v>2019</v>
      </c>
      <c r="B87" s="178">
        <v>5</v>
      </c>
      <c r="C87" s="179" t="s">
        <v>471</v>
      </c>
      <c r="D87" s="179" t="s">
        <v>472</v>
      </c>
      <c r="E87" s="179" t="s">
        <v>472</v>
      </c>
      <c r="F87" s="179" t="s">
        <v>473</v>
      </c>
      <c r="G87" s="179" t="s">
        <v>474</v>
      </c>
      <c r="H87" s="179" t="s">
        <v>475</v>
      </c>
      <c r="I87" s="180"/>
      <c r="J87" s="179" t="s">
        <v>134</v>
      </c>
      <c r="K87" s="181">
        <v>-178635720</v>
      </c>
      <c r="L87" s="181">
        <v>-178635720</v>
      </c>
      <c r="M87" s="182">
        <v>-10360.870000000001</v>
      </c>
      <c r="N87" s="182">
        <v>-7681.34</v>
      </c>
      <c r="O87" s="182">
        <v>-60260.89</v>
      </c>
      <c r="P87" s="183">
        <v>0</v>
      </c>
      <c r="Q87" s="183">
        <v>0</v>
      </c>
      <c r="R87" s="179" t="s">
        <v>798</v>
      </c>
      <c r="S87" s="179" t="s">
        <v>477</v>
      </c>
      <c r="T87" s="179" t="s">
        <v>478</v>
      </c>
      <c r="U87" s="179" t="s">
        <v>479</v>
      </c>
      <c r="V87" s="178">
        <v>0</v>
      </c>
      <c r="W87" s="177">
        <v>37</v>
      </c>
      <c r="X87" s="179" t="s">
        <v>480</v>
      </c>
      <c r="Y87" s="184">
        <v>43616</v>
      </c>
      <c r="Z87" s="184">
        <v>43616</v>
      </c>
      <c r="AA87" s="185">
        <v>43619.051666666666</v>
      </c>
      <c r="AB87" s="179" t="s">
        <v>481</v>
      </c>
      <c r="AC87" s="179" t="s">
        <v>482</v>
      </c>
      <c r="AD87" s="179" t="s">
        <v>483</v>
      </c>
      <c r="AE87" s="179" t="s">
        <v>525</v>
      </c>
      <c r="AF87" s="180"/>
      <c r="AG87" s="179" t="s">
        <v>796</v>
      </c>
      <c r="AH87" s="180"/>
      <c r="AI87" s="180"/>
      <c r="AJ87" s="180"/>
      <c r="AK87" s="180"/>
      <c r="AL87" s="180"/>
      <c r="AM87" s="180"/>
      <c r="AN87" s="180"/>
      <c r="AO87" s="179" t="s">
        <v>797</v>
      </c>
      <c r="AP87" s="180"/>
      <c r="AQ87" s="180"/>
      <c r="AR87" s="180"/>
      <c r="AS87" s="180"/>
      <c r="AT87" s="180"/>
      <c r="AU87" s="180"/>
      <c r="AV87" s="180"/>
      <c r="AW87" s="180"/>
      <c r="AX87" s="180"/>
      <c r="AY87" s="180"/>
      <c r="AZ87" s="179" t="s">
        <v>487</v>
      </c>
      <c r="BA87" s="179" t="s">
        <v>488</v>
      </c>
      <c r="BB87" s="179" t="s">
        <v>489</v>
      </c>
      <c r="BC87" s="179" t="s">
        <v>490</v>
      </c>
      <c r="BD87" s="179" t="s">
        <v>491</v>
      </c>
      <c r="BE87" s="179" t="s">
        <v>492</v>
      </c>
      <c r="BF87" s="179" t="s">
        <v>488</v>
      </c>
      <c r="BG87" s="179" t="s">
        <v>493</v>
      </c>
      <c r="BH87" s="179" t="s">
        <v>494</v>
      </c>
      <c r="BI87" s="179" t="s">
        <v>495</v>
      </c>
      <c r="BJ87" s="179" t="s">
        <v>496</v>
      </c>
      <c r="BK87" s="179" t="s">
        <v>771</v>
      </c>
      <c r="BL87" s="179" t="s">
        <v>498</v>
      </c>
      <c r="BM87" s="179" t="s">
        <v>499</v>
      </c>
      <c r="BN87" s="179" t="s">
        <v>500</v>
      </c>
      <c r="BO87" s="180"/>
      <c r="BP87" s="216"/>
    </row>
    <row r="88" spans="1:68" x14ac:dyDescent="0.25">
      <c r="A88" s="187">
        <v>2019</v>
      </c>
      <c r="B88" s="188">
        <v>5</v>
      </c>
      <c r="C88" s="189" t="s">
        <v>471</v>
      </c>
      <c r="D88" s="189" t="s">
        <v>472</v>
      </c>
      <c r="E88" s="189" t="s">
        <v>472</v>
      </c>
      <c r="F88" s="189" t="s">
        <v>473</v>
      </c>
      <c r="G88" s="189" t="s">
        <v>474</v>
      </c>
      <c r="H88" s="189" t="s">
        <v>475</v>
      </c>
      <c r="I88" s="190"/>
      <c r="J88" s="189" t="s">
        <v>134</v>
      </c>
      <c r="K88" s="191">
        <v>-27338400</v>
      </c>
      <c r="L88" s="191">
        <v>-27338400</v>
      </c>
      <c r="M88" s="192">
        <v>-1585.63</v>
      </c>
      <c r="N88" s="192">
        <v>-1175.55</v>
      </c>
      <c r="O88" s="192">
        <v>-9222.32</v>
      </c>
      <c r="P88" s="193">
        <v>0</v>
      </c>
      <c r="Q88" s="193">
        <v>0</v>
      </c>
      <c r="R88" s="189" t="s">
        <v>799</v>
      </c>
      <c r="S88" s="189" t="s">
        <v>477</v>
      </c>
      <c r="T88" s="189" t="s">
        <v>478</v>
      </c>
      <c r="U88" s="189" t="s">
        <v>479</v>
      </c>
      <c r="V88" s="188">
        <v>0</v>
      </c>
      <c r="W88" s="187">
        <v>37</v>
      </c>
      <c r="X88" s="189" t="s">
        <v>480</v>
      </c>
      <c r="Y88" s="194">
        <v>43616</v>
      </c>
      <c r="Z88" s="194">
        <v>43616</v>
      </c>
      <c r="AA88" s="195">
        <v>43619.051666666666</v>
      </c>
      <c r="AB88" s="189" t="s">
        <v>481</v>
      </c>
      <c r="AC88" s="189" t="s">
        <v>482</v>
      </c>
      <c r="AD88" s="189" t="s">
        <v>483</v>
      </c>
      <c r="AE88" s="189" t="s">
        <v>525</v>
      </c>
      <c r="AF88" s="190"/>
      <c r="AG88" s="189" t="s">
        <v>796</v>
      </c>
      <c r="AH88" s="190"/>
      <c r="AI88" s="190"/>
      <c r="AJ88" s="190"/>
      <c r="AK88" s="190"/>
      <c r="AL88" s="190"/>
      <c r="AM88" s="190"/>
      <c r="AN88" s="190"/>
      <c r="AO88" s="189" t="s">
        <v>797</v>
      </c>
      <c r="AP88" s="190"/>
      <c r="AQ88" s="190"/>
      <c r="AR88" s="190"/>
      <c r="AS88" s="190"/>
      <c r="AT88" s="190"/>
      <c r="AU88" s="190"/>
      <c r="AV88" s="190"/>
      <c r="AW88" s="190"/>
      <c r="AX88" s="190"/>
      <c r="AY88" s="190"/>
      <c r="AZ88" s="189" t="s">
        <v>487</v>
      </c>
      <c r="BA88" s="189" t="s">
        <v>488</v>
      </c>
      <c r="BB88" s="189" t="s">
        <v>489</v>
      </c>
      <c r="BC88" s="189" t="s">
        <v>490</v>
      </c>
      <c r="BD88" s="189" t="s">
        <v>491</v>
      </c>
      <c r="BE88" s="189" t="s">
        <v>492</v>
      </c>
      <c r="BF88" s="189" t="s">
        <v>488</v>
      </c>
      <c r="BG88" s="189" t="s">
        <v>493</v>
      </c>
      <c r="BH88" s="189" t="s">
        <v>494</v>
      </c>
      <c r="BI88" s="189" t="s">
        <v>495</v>
      </c>
      <c r="BJ88" s="189" t="s">
        <v>496</v>
      </c>
      <c r="BK88" s="189" t="s">
        <v>771</v>
      </c>
      <c r="BL88" s="189" t="s">
        <v>498</v>
      </c>
      <c r="BM88" s="189" t="s">
        <v>499</v>
      </c>
      <c r="BN88" s="189" t="s">
        <v>500</v>
      </c>
      <c r="BO88" s="190"/>
      <c r="BP88" s="189"/>
    </row>
    <row r="89" spans="1:68" x14ac:dyDescent="0.25">
      <c r="A89" s="177">
        <v>2019</v>
      </c>
      <c r="B89" s="178">
        <v>5</v>
      </c>
      <c r="C89" s="179" t="s">
        <v>471</v>
      </c>
      <c r="D89" s="179" t="s">
        <v>472</v>
      </c>
      <c r="E89" s="179" t="s">
        <v>472</v>
      </c>
      <c r="F89" s="179" t="s">
        <v>473</v>
      </c>
      <c r="G89" s="179" t="s">
        <v>474</v>
      </c>
      <c r="H89" s="179" t="s">
        <v>475</v>
      </c>
      <c r="I89" s="180"/>
      <c r="J89" s="179" t="s">
        <v>134</v>
      </c>
      <c r="K89" s="181">
        <v>-2060000</v>
      </c>
      <c r="L89" s="181">
        <v>-2060000</v>
      </c>
      <c r="M89" s="182">
        <v>-119.48</v>
      </c>
      <c r="N89" s="182">
        <v>-88.58</v>
      </c>
      <c r="O89" s="182">
        <v>-694.92</v>
      </c>
      <c r="P89" s="183">
        <v>0</v>
      </c>
      <c r="Q89" s="183">
        <v>0</v>
      </c>
      <c r="R89" s="196" t="s">
        <v>800</v>
      </c>
      <c r="S89" s="179" t="s">
        <v>477</v>
      </c>
      <c r="T89" s="179" t="s">
        <v>478</v>
      </c>
      <c r="U89" s="179" t="s">
        <v>479</v>
      </c>
      <c r="V89" s="178">
        <v>0</v>
      </c>
      <c r="W89" s="177">
        <v>42</v>
      </c>
      <c r="X89" s="179" t="s">
        <v>480</v>
      </c>
      <c r="Y89" s="184">
        <v>43616</v>
      </c>
      <c r="Z89" s="184">
        <v>43616</v>
      </c>
      <c r="AA89" s="185">
        <v>43617.319189814814</v>
      </c>
      <c r="AB89" s="179" t="s">
        <v>481</v>
      </c>
      <c r="AC89" s="179" t="s">
        <v>482</v>
      </c>
      <c r="AD89" s="179" t="s">
        <v>483</v>
      </c>
      <c r="AE89" s="179" t="s">
        <v>525</v>
      </c>
      <c r="AF89" s="180"/>
      <c r="AG89" s="179" t="s">
        <v>801</v>
      </c>
      <c r="AH89" s="180"/>
      <c r="AI89" s="180"/>
      <c r="AJ89" s="180"/>
      <c r="AK89" s="180"/>
      <c r="AL89" s="180"/>
      <c r="AM89" s="180"/>
      <c r="AN89" s="180"/>
      <c r="AO89" s="179" t="s">
        <v>802</v>
      </c>
      <c r="AP89" s="180"/>
      <c r="AQ89" s="180"/>
      <c r="AR89" s="180"/>
      <c r="AS89" s="180"/>
      <c r="AT89" s="180"/>
      <c r="AU89" s="180"/>
      <c r="AV89" s="180"/>
      <c r="AW89" s="180"/>
      <c r="AX89" s="180"/>
      <c r="AY89" s="180"/>
      <c r="AZ89" s="179" t="s">
        <v>487</v>
      </c>
      <c r="BA89" s="179" t="s">
        <v>488</v>
      </c>
      <c r="BB89" s="179" t="s">
        <v>489</v>
      </c>
      <c r="BC89" s="179" t="s">
        <v>490</v>
      </c>
      <c r="BD89" s="179" t="s">
        <v>491</v>
      </c>
      <c r="BE89" s="179" t="s">
        <v>492</v>
      </c>
      <c r="BF89" s="179" t="s">
        <v>488</v>
      </c>
      <c r="BG89" s="179" t="s">
        <v>493</v>
      </c>
      <c r="BH89" s="179" t="s">
        <v>494</v>
      </c>
      <c r="BI89" s="179" t="s">
        <v>495</v>
      </c>
      <c r="BJ89" s="179" t="s">
        <v>496</v>
      </c>
      <c r="BK89" s="179" t="s">
        <v>771</v>
      </c>
      <c r="BL89" s="179" t="s">
        <v>498</v>
      </c>
      <c r="BM89" s="179" t="s">
        <v>499</v>
      </c>
      <c r="BN89" s="179" t="s">
        <v>500</v>
      </c>
      <c r="BO89" s="180"/>
      <c r="BP89" t="str">
        <f t="shared" ref="BP89:BP92" si="12">IF(K89&gt;0,"D","C")</f>
        <v>C</v>
      </c>
    </row>
    <row r="90" spans="1:68" x14ac:dyDescent="0.25">
      <c r="A90" s="187">
        <v>2019</v>
      </c>
      <c r="B90" s="188">
        <v>5</v>
      </c>
      <c r="C90" s="189" t="s">
        <v>471</v>
      </c>
      <c r="D90" s="189" t="s">
        <v>472</v>
      </c>
      <c r="E90" s="189" t="s">
        <v>472</v>
      </c>
      <c r="F90" s="189" t="s">
        <v>473</v>
      </c>
      <c r="G90" s="189" t="s">
        <v>474</v>
      </c>
      <c r="H90" s="189" t="s">
        <v>475</v>
      </c>
      <c r="I90" s="190"/>
      <c r="J90" s="189" t="s">
        <v>134</v>
      </c>
      <c r="K90" s="191">
        <v>-1053155</v>
      </c>
      <c r="L90" s="191">
        <v>-1053155</v>
      </c>
      <c r="M90" s="192">
        <v>-61.08</v>
      </c>
      <c r="N90" s="192">
        <v>-45.29</v>
      </c>
      <c r="O90" s="192">
        <v>-355.12</v>
      </c>
      <c r="P90" s="193">
        <v>0</v>
      </c>
      <c r="Q90" s="193">
        <v>0</v>
      </c>
      <c r="R90" s="197" t="s">
        <v>533</v>
      </c>
      <c r="S90" s="189" t="s">
        <v>477</v>
      </c>
      <c r="T90" s="189" t="s">
        <v>478</v>
      </c>
      <c r="U90" s="189" t="s">
        <v>479</v>
      </c>
      <c r="V90" s="188">
        <v>0</v>
      </c>
      <c r="W90" s="187">
        <v>71</v>
      </c>
      <c r="X90" s="189" t="s">
        <v>480</v>
      </c>
      <c r="Y90" s="194">
        <v>43616</v>
      </c>
      <c r="Z90" s="194">
        <v>43616</v>
      </c>
      <c r="AA90" s="195">
        <v>43619.051666666666</v>
      </c>
      <c r="AB90" s="189" t="s">
        <v>481</v>
      </c>
      <c r="AC90" s="189" t="s">
        <v>482</v>
      </c>
      <c r="AD90" s="189" t="s">
        <v>483</v>
      </c>
      <c r="AE90" s="189" t="s">
        <v>534</v>
      </c>
      <c r="AF90" s="190"/>
      <c r="AG90" s="189" t="s">
        <v>803</v>
      </c>
      <c r="AH90" s="190"/>
      <c r="AI90" s="190"/>
      <c r="AJ90" s="190"/>
      <c r="AK90" s="190"/>
      <c r="AL90" s="190"/>
      <c r="AM90" s="190"/>
      <c r="AN90" s="190"/>
      <c r="AO90" s="189" t="s">
        <v>797</v>
      </c>
      <c r="AP90" s="190"/>
      <c r="AQ90" s="190"/>
      <c r="AR90" s="190"/>
      <c r="AS90" s="190"/>
      <c r="AT90" s="190"/>
      <c r="AU90" s="190"/>
      <c r="AV90" s="190"/>
      <c r="AW90" s="190"/>
      <c r="AX90" s="190"/>
      <c r="AY90" s="190"/>
      <c r="AZ90" s="189" t="s">
        <v>487</v>
      </c>
      <c r="BA90" s="189" t="s">
        <v>488</v>
      </c>
      <c r="BB90" s="189" t="s">
        <v>489</v>
      </c>
      <c r="BC90" s="189" t="s">
        <v>490</v>
      </c>
      <c r="BD90" s="189" t="s">
        <v>491</v>
      </c>
      <c r="BE90" s="189" t="s">
        <v>492</v>
      </c>
      <c r="BF90" s="189" t="s">
        <v>488</v>
      </c>
      <c r="BG90" s="189" t="s">
        <v>493</v>
      </c>
      <c r="BH90" s="189" t="s">
        <v>494</v>
      </c>
      <c r="BI90" s="189" t="s">
        <v>495</v>
      </c>
      <c r="BJ90" s="189" t="s">
        <v>496</v>
      </c>
      <c r="BK90" s="189" t="s">
        <v>771</v>
      </c>
      <c r="BL90" s="189" t="s">
        <v>498</v>
      </c>
      <c r="BM90" s="189" t="s">
        <v>499</v>
      </c>
      <c r="BN90" s="189" t="s">
        <v>500</v>
      </c>
      <c r="BO90" s="190"/>
      <c r="BP90" t="str">
        <f t="shared" si="12"/>
        <v>C</v>
      </c>
    </row>
    <row r="91" spans="1:68" x14ac:dyDescent="0.25">
      <c r="A91" s="177">
        <v>2019</v>
      </c>
      <c r="B91" s="178">
        <v>5</v>
      </c>
      <c r="C91" s="179" t="s">
        <v>471</v>
      </c>
      <c r="D91" s="179" t="s">
        <v>472</v>
      </c>
      <c r="E91" s="179" t="s">
        <v>472</v>
      </c>
      <c r="F91" s="179" t="s">
        <v>473</v>
      </c>
      <c r="G91" s="179" t="s">
        <v>474</v>
      </c>
      <c r="H91" s="179" t="s">
        <v>475</v>
      </c>
      <c r="I91" s="180"/>
      <c r="J91" s="179" t="s">
        <v>134</v>
      </c>
      <c r="K91" s="181">
        <v>2307483</v>
      </c>
      <c r="L91" s="181">
        <v>2307483</v>
      </c>
      <c r="M91" s="182">
        <v>133.83000000000001</v>
      </c>
      <c r="N91" s="182">
        <v>99.22</v>
      </c>
      <c r="O91" s="182">
        <v>778.07</v>
      </c>
      <c r="P91" s="183">
        <v>0</v>
      </c>
      <c r="Q91" s="183">
        <v>0</v>
      </c>
      <c r="R91" s="196" t="s">
        <v>768</v>
      </c>
      <c r="S91" s="179" t="s">
        <v>477</v>
      </c>
      <c r="T91" s="179" t="s">
        <v>478</v>
      </c>
      <c r="U91" s="179" t="s">
        <v>479</v>
      </c>
      <c r="V91" s="178">
        <v>0</v>
      </c>
      <c r="W91" s="177">
        <v>77</v>
      </c>
      <c r="X91" s="179" t="s">
        <v>480</v>
      </c>
      <c r="Y91" s="184">
        <v>43616</v>
      </c>
      <c r="Z91" s="184">
        <v>43616</v>
      </c>
      <c r="AA91" s="185">
        <v>43619.051666666666</v>
      </c>
      <c r="AB91" s="179" t="s">
        <v>481</v>
      </c>
      <c r="AC91" s="179" t="s">
        <v>482</v>
      </c>
      <c r="AD91" s="179" t="s">
        <v>483</v>
      </c>
      <c r="AE91" s="179" t="s">
        <v>484</v>
      </c>
      <c r="AF91" s="180"/>
      <c r="AG91" s="179" t="s">
        <v>804</v>
      </c>
      <c r="AH91" s="180"/>
      <c r="AI91" s="180"/>
      <c r="AJ91" s="180"/>
      <c r="AK91" s="180"/>
      <c r="AL91" s="180"/>
      <c r="AM91" s="180"/>
      <c r="AN91" s="180"/>
      <c r="AO91" s="179" t="s">
        <v>805</v>
      </c>
      <c r="AP91" s="180"/>
      <c r="AQ91" s="180"/>
      <c r="AR91" s="180"/>
      <c r="AS91" s="180"/>
      <c r="AT91" s="180"/>
      <c r="AU91" s="180"/>
      <c r="AV91" s="180"/>
      <c r="AW91" s="180"/>
      <c r="AX91" s="180"/>
      <c r="AY91" s="180"/>
      <c r="AZ91" s="179" t="s">
        <v>487</v>
      </c>
      <c r="BA91" s="179" t="s">
        <v>488</v>
      </c>
      <c r="BB91" s="179" t="s">
        <v>489</v>
      </c>
      <c r="BC91" s="179" t="s">
        <v>490</v>
      </c>
      <c r="BD91" s="179" t="s">
        <v>491</v>
      </c>
      <c r="BE91" s="179" t="s">
        <v>492</v>
      </c>
      <c r="BF91" s="179" t="s">
        <v>488</v>
      </c>
      <c r="BG91" s="179" t="s">
        <v>493</v>
      </c>
      <c r="BH91" s="179" t="s">
        <v>494</v>
      </c>
      <c r="BI91" s="179" t="s">
        <v>495</v>
      </c>
      <c r="BJ91" s="179" t="s">
        <v>496</v>
      </c>
      <c r="BK91" s="179" t="s">
        <v>771</v>
      </c>
      <c r="BL91" s="179" t="s">
        <v>498</v>
      </c>
      <c r="BM91" s="179" t="s">
        <v>499</v>
      </c>
      <c r="BN91" s="179" t="s">
        <v>500</v>
      </c>
      <c r="BO91" s="180"/>
      <c r="BP91" t="str">
        <f t="shared" si="12"/>
        <v>D</v>
      </c>
    </row>
    <row r="92" spans="1:68" x14ac:dyDescent="0.25">
      <c r="A92" s="187">
        <v>2019</v>
      </c>
      <c r="B92" s="188">
        <v>5</v>
      </c>
      <c r="C92" s="189" t="s">
        <v>471</v>
      </c>
      <c r="D92" s="189" t="s">
        <v>472</v>
      </c>
      <c r="E92" s="189" t="s">
        <v>472</v>
      </c>
      <c r="F92" s="189" t="s">
        <v>473</v>
      </c>
      <c r="G92" s="189" t="s">
        <v>474</v>
      </c>
      <c r="H92" s="189" t="s">
        <v>475</v>
      </c>
      <c r="I92" s="190"/>
      <c r="J92" s="189" t="s">
        <v>134</v>
      </c>
      <c r="K92" s="191">
        <v>1203062</v>
      </c>
      <c r="L92" s="191">
        <v>1203062</v>
      </c>
      <c r="M92" s="192">
        <v>69.78</v>
      </c>
      <c r="N92" s="192">
        <v>51.73</v>
      </c>
      <c r="O92" s="192">
        <v>405.67</v>
      </c>
      <c r="P92" s="193">
        <v>0</v>
      </c>
      <c r="Q92" s="193">
        <v>0</v>
      </c>
      <c r="R92" s="197" t="s">
        <v>772</v>
      </c>
      <c r="S92" s="189" t="s">
        <v>477</v>
      </c>
      <c r="T92" s="189" t="s">
        <v>478</v>
      </c>
      <c r="U92" s="189" t="s">
        <v>479</v>
      </c>
      <c r="V92" s="188">
        <v>0</v>
      </c>
      <c r="W92" s="187">
        <v>77</v>
      </c>
      <c r="X92" s="189" t="s">
        <v>480</v>
      </c>
      <c r="Y92" s="194">
        <v>43616</v>
      </c>
      <c r="Z92" s="194">
        <v>43616</v>
      </c>
      <c r="AA92" s="195">
        <v>43619.051666666666</v>
      </c>
      <c r="AB92" s="189" t="s">
        <v>481</v>
      </c>
      <c r="AC92" s="189" t="s">
        <v>482</v>
      </c>
      <c r="AD92" s="189" t="s">
        <v>483</v>
      </c>
      <c r="AE92" s="189" t="s">
        <v>484</v>
      </c>
      <c r="AF92" s="190"/>
      <c r="AG92" s="189" t="s">
        <v>804</v>
      </c>
      <c r="AH92" s="190"/>
      <c r="AI92" s="190"/>
      <c r="AJ92" s="190"/>
      <c r="AK92" s="190"/>
      <c r="AL92" s="190"/>
      <c r="AM92" s="190"/>
      <c r="AN92" s="190"/>
      <c r="AO92" s="189" t="s">
        <v>805</v>
      </c>
      <c r="AP92" s="190"/>
      <c r="AQ92" s="190"/>
      <c r="AR92" s="190"/>
      <c r="AS92" s="190"/>
      <c r="AT92" s="190"/>
      <c r="AU92" s="190"/>
      <c r="AV92" s="190"/>
      <c r="AW92" s="190"/>
      <c r="AX92" s="190"/>
      <c r="AY92" s="190"/>
      <c r="AZ92" s="189" t="s">
        <v>487</v>
      </c>
      <c r="BA92" s="189" t="s">
        <v>488</v>
      </c>
      <c r="BB92" s="189" t="s">
        <v>489</v>
      </c>
      <c r="BC92" s="189" t="s">
        <v>490</v>
      </c>
      <c r="BD92" s="189" t="s">
        <v>491</v>
      </c>
      <c r="BE92" s="189" t="s">
        <v>492</v>
      </c>
      <c r="BF92" s="189" t="s">
        <v>488</v>
      </c>
      <c r="BG92" s="189" t="s">
        <v>493</v>
      </c>
      <c r="BH92" s="189" t="s">
        <v>494</v>
      </c>
      <c r="BI92" s="189" t="s">
        <v>495</v>
      </c>
      <c r="BJ92" s="189" t="s">
        <v>496</v>
      </c>
      <c r="BK92" s="189" t="s">
        <v>771</v>
      </c>
      <c r="BL92" s="189" t="s">
        <v>498</v>
      </c>
      <c r="BM92" s="189" t="s">
        <v>499</v>
      </c>
      <c r="BN92" s="189" t="s">
        <v>500</v>
      </c>
      <c r="BO92" s="190"/>
      <c r="BP92" t="str">
        <f t="shared" si="12"/>
        <v>D</v>
      </c>
    </row>
    <row r="93" spans="1:68" x14ac:dyDescent="0.25">
      <c r="A93" s="177">
        <v>2019</v>
      </c>
      <c r="B93" s="178">
        <v>5</v>
      </c>
      <c r="C93" s="179" t="s">
        <v>471</v>
      </c>
      <c r="D93" s="179" t="s">
        <v>472</v>
      </c>
      <c r="E93" s="179" t="s">
        <v>472</v>
      </c>
      <c r="F93" s="179" t="s">
        <v>473</v>
      </c>
      <c r="G93" s="179" t="s">
        <v>474</v>
      </c>
      <c r="H93" s="179" t="s">
        <v>475</v>
      </c>
      <c r="I93" s="180"/>
      <c r="J93" s="179" t="s">
        <v>134</v>
      </c>
      <c r="K93" s="181">
        <v>-78457388</v>
      </c>
      <c r="L93" s="181">
        <v>-78457388</v>
      </c>
      <c r="M93" s="182">
        <v>-4550.53</v>
      </c>
      <c r="N93" s="182">
        <v>-3373.67</v>
      </c>
      <c r="O93" s="182">
        <v>-26455.37</v>
      </c>
      <c r="P93" s="183">
        <v>0</v>
      </c>
      <c r="Q93" s="183">
        <v>0</v>
      </c>
      <c r="R93" s="196" t="s">
        <v>777</v>
      </c>
      <c r="S93" s="179" t="s">
        <v>477</v>
      </c>
      <c r="T93" s="179" t="s">
        <v>478</v>
      </c>
      <c r="U93" s="179" t="s">
        <v>479</v>
      </c>
      <c r="V93" s="178">
        <v>0</v>
      </c>
      <c r="W93" s="177">
        <v>77</v>
      </c>
      <c r="X93" s="179" t="s">
        <v>480</v>
      </c>
      <c r="Y93" s="184">
        <v>43616</v>
      </c>
      <c r="Z93" s="184">
        <v>43616</v>
      </c>
      <c r="AA93" s="185">
        <v>43619.051666666666</v>
      </c>
      <c r="AB93" s="179" t="s">
        <v>481</v>
      </c>
      <c r="AC93" s="179" t="s">
        <v>482</v>
      </c>
      <c r="AD93" s="179" t="s">
        <v>483</v>
      </c>
      <c r="AE93" s="179" t="s">
        <v>484</v>
      </c>
      <c r="AF93" s="180"/>
      <c r="AG93" s="179" t="s">
        <v>804</v>
      </c>
      <c r="AH93" s="180"/>
      <c r="AI93" s="180"/>
      <c r="AJ93" s="180"/>
      <c r="AK93" s="180"/>
      <c r="AL93" s="180"/>
      <c r="AM93" s="180"/>
      <c r="AN93" s="180"/>
      <c r="AO93" s="179" t="s">
        <v>805</v>
      </c>
      <c r="AP93" s="180"/>
      <c r="AQ93" s="180"/>
      <c r="AR93" s="180"/>
      <c r="AS93" s="180"/>
      <c r="AT93" s="180"/>
      <c r="AU93" s="180"/>
      <c r="AV93" s="180"/>
      <c r="AW93" s="180"/>
      <c r="AX93" s="180"/>
      <c r="AY93" s="180"/>
      <c r="AZ93" s="179" t="s">
        <v>487</v>
      </c>
      <c r="BA93" s="179" t="s">
        <v>488</v>
      </c>
      <c r="BB93" s="179" t="s">
        <v>489</v>
      </c>
      <c r="BC93" s="179" t="s">
        <v>490</v>
      </c>
      <c r="BD93" s="179" t="s">
        <v>491</v>
      </c>
      <c r="BE93" s="179" t="s">
        <v>492</v>
      </c>
      <c r="BF93" s="179" t="s">
        <v>488</v>
      </c>
      <c r="BG93" s="179" t="s">
        <v>493</v>
      </c>
      <c r="BH93" s="179" t="s">
        <v>494</v>
      </c>
      <c r="BI93" s="179" t="s">
        <v>495</v>
      </c>
      <c r="BJ93" s="179" t="s">
        <v>496</v>
      </c>
      <c r="BK93" s="179" t="s">
        <v>771</v>
      </c>
      <c r="BL93" s="179" t="s">
        <v>498</v>
      </c>
      <c r="BM93" s="179" t="s">
        <v>499</v>
      </c>
      <c r="BN93" s="179" t="s">
        <v>500</v>
      </c>
      <c r="BO93" s="180"/>
      <c r="BP93" s="216" t="s">
        <v>618</v>
      </c>
    </row>
    <row r="94" spans="1:68" x14ac:dyDescent="0.25">
      <c r="A94" s="187">
        <v>2019</v>
      </c>
      <c r="B94" s="188">
        <v>5</v>
      </c>
      <c r="C94" s="189" t="s">
        <v>471</v>
      </c>
      <c r="D94" s="189" t="s">
        <v>472</v>
      </c>
      <c r="E94" s="189" t="s">
        <v>472</v>
      </c>
      <c r="F94" s="189" t="s">
        <v>473</v>
      </c>
      <c r="G94" s="189" t="s">
        <v>474</v>
      </c>
      <c r="H94" s="189" t="s">
        <v>475</v>
      </c>
      <c r="I94" s="190"/>
      <c r="J94" s="189" t="s">
        <v>134</v>
      </c>
      <c r="K94" s="191">
        <v>424892705</v>
      </c>
      <c r="L94" s="191">
        <v>424892705</v>
      </c>
      <c r="M94" s="192">
        <v>24643.78</v>
      </c>
      <c r="N94" s="192">
        <v>18270.39</v>
      </c>
      <c r="O94" s="192">
        <v>143271.31</v>
      </c>
      <c r="P94" s="193">
        <v>0</v>
      </c>
      <c r="Q94" s="193">
        <v>0</v>
      </c>
      <c r="R94" s="197" t="s">
        <v>774</v>
      </c>
      <c r="S94" s="189" t="s">
        <v>477</v>
      </c>
      <c r="T94" s="189" t="s">
        <v>478</v>
      </c>
      <c r="U94" s="189" t="s">
        <v>479</v>
      </c>
      <c r="V94" s="188">
        <v>0</v>
      </c>
      <c r="W94" s="187">
        <v>77</v>
      </c>
      <c r="X94" s="189" t="s">
        <v>480</v>
      </c>
      <c r="Y94" s="194">
        <v>43616</v>
      </c>
      <c r="Z94" s="194">
        <v>43616</v>
      </c>
      <c r="AA94" s="195">
        <v>43619.051666666666</v>
      </c>
      <c r="AB94" s="189" t="s">
        <v>481</v>
      </c>
      <c r="AC94" s="189" t="s">
        <v>482</v>
      </c>
      <c r="AD94" s="189" t="s">
        <v>483</v>
      </c>
      <c r="AE94" s="189" t="s">
        <v>484</v>
      </c>
      <c r="AF94" s="190"/>
      <c r="AG94" s="189" t="s">
        <v>804</v>
      </c>
      <c r="AH94" s="190"/>
      <c r="AI94" s="190"/>
      <c r="AJ94" s="190"/>
      <c r="AK94" s="190"/>
      <c r="AL94" s="190"/>
      <c r="AM94" s="190"/>
      <c r="AN94" s="190"/>
      <c r="AO94" s="189" t="s">
        <v>805</v>
      </c>
      <c r="AP94" s="190"/>
      <c r="AQ94" s="190"/>
      <c r="AR94" s="190"/>
      <c r="AS94" s="190"/>
      <c r="AT94" s="190"/>
      <c r="AU94" s="190"/>
      <c r="AV94" s="190"/>
      <c r="AW94" s="190"/>
      <c r="AX94" s="190"/>
      <c r="AY94" s="190"/>
      <c r="AZ94" s="189" t="s">
        <v>487</v>
      </c>
      <c r="BA94" s="189" t="s">
        <v>488</v>
      </c>
      <c r="BB94" s="189" t="s">
        <v>489</v>
      </c>
      <c r="BC94" s="189" t="s">
        <v>490</v>
      </c>
      <c r="BD94" s="189" t="s">
        <v>491</v>
      </c>
      <c r="BE94" s="189" t="s">
        <v>492</v>
      </c>
      <c r="BF94" s="189" t="s">
        <v>488</v>
      </c>
      <c r="BG94" s="189" t="s">
        <v>493</v>
      </c>
      <c r="BH94" s="189" t="s">
        <v>494</v>
      </c>
      <c r="BI94" s="189" t="s">
        <v>495</v>
      </c>
      <c r="BJ94" s="189" t="s">
        <v>496</v>
      </c>
      <c r="BK94" s="189" t="s">
        <v>771</v>
      </c>
      <c r="BL94" s="189" t="s">
        <v>498</v>
      </c>
      <c r="BM94" s="189" t="s">
        <v>499</v>
      </c>
      <c r="BN94" s="189" t="s">
        <v>500</v>
      </c>
      <c r="BO94" s="190"/>
      <c r="BP94" t="str">
        <f t="shared" ref="BP94:BP96" si="13">IF(K94&gt;0,"D","C")</f>
        <v>D</v>
      </c>
    </row>
    <row r="95" spans="1:68" x14ac:dyDescent="0.25">
      <c r="A95" s="177">
        <v>2019</v>
      </c>
      <c r="B95" s="178">
        <v>5</v>
      </c>
      <c r="C95" s="179" t="s">
        <v>471</v>
      </c>
      <c r="D95" s="179" t="s">
        <v>472</v>
      </c>
      <c r="E95" s="179" t="s">
        <v>472</v>
      </c>
      <c r="F95" s="179" t="s">
        <v>473</v>
      </c>
      <c r="G95" s="179" t="s">
        <v>474</v>
      </c>
      <c r="H95" s="179" t="s">
        <v>475</v>
      </c>
      <c r="I95" s="180"/>
      <c r="J95" s="179" t="s">
        <v>134</v>
      </c>
      <c r="K95" s="181">
        <v>14334082</v>
      </c>
      <c r="L95" s="181">
        <v>14334082</v>
      </c>
      <c r="M95" s="182">
        <v>831.38</v>
      </c>
      <c r="N95" s="182">
        <v>616.37</v>
      </c>
      <c r="O95" s="182">
        <v>4833.37</v>
      </c>
      <c r="P95" s="183">
        <v>0</v>
      </c>
      <c r="Q95" s="183">
        <v>0</v>
      </c>
      <c r="R95" s="196" t="s">
        <v>533</v>
      </c>
      <c r="S95" s="179" t="s">
        <v>477</v>
      </c>
      <c r="T95" s="179" t="s">
        <v>478</v>
      </c>
      <c r="U95" s="179" t="s">
        <v>479</v>
      </c>
      <c r="V95" s="178">
        <v>0</v>
      </c>
      <c r="W95" s="177">
        <v>77</v>
      </c>
      <c r="X95" s="179" t="s">
        <v>480</v>
      </c>
      <c r="Y95" s="184">
        <v>43616</v>
      </c>
      <c r="Z95" s="184">
        <v>43616</v>
      </c>
      <c r="AA95" s="185">
        <v>43619.051666666666</v>
      </c>
      <c r="AB95" s="179" t="s">
        <v>481</v>
      </c>
      <c r="AC95" s="179" t="s">
        <v>482</v>
      </c>
      <c r="AD95" s="179" t="s">
        <v>483</v>
      </c>
      <c r="AE95" s="179" t="s">
        <v>484</v>
      </c>
      <c r="AF95" s="180"/>
      <c r="AG95" s="179" t="s">
        <v>804</v>
      </c>
      <c r="AH95" s="180"/>
      <c r="AI95" s="180"/>
      <c r="AJ95" s="180"/>
      <c r="AK95" s="180"/>
      <c r="AL95" s="180"/>
      <c r="AM95" s="180"/>
      <c r="AN95" s="180"/>
      <c r="AO95" s="179" t="s">
        <v>805</v>
      </c>
      <c r="AP95" s="180"/>
      <c r="AQ95" s="180"/>
      <c r="AR95" s="180"/>
      <c r="AS95" s="180"/>
      <c r="AT95" s="180"/>
      <c r="AU95" s="180"/>
      <c r="AV95" s="180"/>
      <c r="AW95" s="180"/>
      <c r="AX95" s="180"/>
      <c r="AY95" s="180"/>
      <c r="AZ95" s="179" t="s">
        <v>487</v>
      </c>
      <c r="BA95" s="179" t="s">
        <v>488</v>
      </c>
      <c r="BB95" s="179" t="s">
        <v>489</v>
      </c>
      <c r="BC95" s="179" t="s">
        <v>490</v>
      </c>
      <c r="BD95" s="179" t="s">
        <v>491</v>
      </c>
      <c r="BE95" s="179" t="s">
        <v>492</v>
      </c>
      <c r="BF95" s="179" t="s">
        <v>488</v>
      </c>
      <c r="BG95" s="179" t="s">
        <v>493</v>
      </c>
      <c r="BH95" s="179" t="s">
        <v>494</v>
      </c>
      <c r="BI95" s="179" t="s">
        <v>495</v>
      </c>
      <c r="BJ95" s="179" t="s">
        <v>496</v>
      </c>
      <c r="BK95" s="179" t="s">
        <v>771</v>
      </c>
      <c r="BL95" s="179" t="s">
        <v>498</v>
      </c>
      <c r="BM95" s="179" t="s">
        <v>499</v>
      </c>
      <c r="BN95" s="179" t="s">
        <v>500</v>
      </c>
      <c r="BO95" s="180"/>
      <c r="BP95" t="str">
        <f t="shared" si="13"/>
        <v>D</v>
      </c>
    </row>
    <row r="96" spans="1:68" x14ac:dyDescent="0.25">
      <c r="A96" s="187">
        <v>2019</v>
      </c>
      <c r="B96" s="188">
        <v>5</v>
      </c>
      <c r="C96" s="189" t="s">
        <v>471</v>
      </c>
      <c r="D96" s="189" t="s">
        <v>472</v>
      </c>
      <c r="E96" s="189" t="s">
        <v>472</v>
      </c>
      <c r="F96" s="189" t="s">
        <v>473</v>
      </c>
      <c r="G96" s="189" t="s">
        <v>474</v>
      </c>
      <c r="H96" s="189" t="s">
        <v>475</v>
      </c>
      <c r="I96" s="190"/>
      <c r="J96" s="189" t="s">
        <v>134</v>
      </c>
      <c r="K96" s="191">
        <v>1490000</v>
      </c>
      <c r="L96" s="191">
        <v>1490000</v>
      </c>
      <c r="M96" s="192">
        <v>86.42</v>
      </c>
      <c r="N96" s="192">
        <v>64.069999999999993</v>
      </c>
      <c r="O96" s="192">
        <v>502.42</v>
      </c>
      <c r="P96" s="193">
        <v>0</v>
      </c>
      <c r="Q96" s="193">
        <v>0</v>
      </c>
      <c r="R96" s="197" t="s">
        <v>787</v>
      </c>
      <c r="S96" s="189" t="s">
        <v>477</v>
      </c>
      <c r="T96" s="189" t="s">
        <v>478</v>
      </c>
      <c r="U96" s="189" t="s">
        <v>479</v>
      </c>
      <c r="V96" s="188">
        <v>0</v>
      </c>
      <c r="W96" s="187">
        <v>77</v>
      </c>
      <c r="X96" s="189" t="s">
        <v>480</v>
      </c>
      <c r="Y96" s="194">
        <v>43616</v>
      </c>
      <c r="Z96" s="194">
        <v>43616</v>
      </c>
      <c r="AA96" s="195">
        <v>43619.051666666666</v>
      </c>
      <c r="AB96" s="189" t="s">
        <v>481</v>
      </c>
      <c r="AC96" s="189" t="s">
        <v>482</v>
      </c>
      <c r="AD96" s="189" t="s">
        <v>483</v>
      </c>
      <c r="AE96" s="189" t="s">
        <v>484</v>
      </c>
      <c r="AF96" s="190"/>
      <c r="AG96" s="189" t="s">
        <v>804</v>
      </c>
      <c r="AH96" s="190"/>
      <c r="AI96" s="190"/>
      <c r="AJ96" s="190"/>
      <c r="AK96" s="190"/>
      <c r="AL96" s="190"/>
      <c r="AM96" s="190"/>
      <c r="AN96" s="190"/>
      <c r="AO96" s="189" t="s">
        <v>805</v>
      </c>
      <c r="AP96" s="190"/>
      <c r="AQ96" s="190"/>
      <c r="AR96" s="190"/>
      <c r="AS96" s="190"/>
      <c r="AT96" s="190"/>
      <c r="AU96" s="190"/>
      <c r="AV96" s="190"/>
      <c r="AW96" s="190"/>
      <c r="AX96" s="190"/>
      <c r="AY96" s="190"/>
      <c r="AZ96" s="189" t="s">
        <v>487</v>
      </c>
      <c r="BA96" s="189" t="s">
        <v>488</v>
      </c>
      <c r="BB96" s="189" t="s">
        <v>489</v>
      </c>
      <c r="BC96" s="189" t="s">
        <v>490</v>
      </c>
      <c r="BD96" s="189" t="s">
        <v>491</v>
      </c>
      <c r="BE96" s="189" t="s">
        <v>492</v>
      </c>
      <c r="BF96" s="189" t="s">
        <v>488</v>
      </c>
      <c r="BG96" s="189" t="s">
        <v>493</v>
      </c>
      <c r="BH96" s="189" t="s">
        <v>494</v>
      </c>
      <c r="BI96" s="189" t="s">
        <v>495</v>
      </c>
      <c r="BJ96" s="189" t="s">
        <v>496</v>
      </c>
      <c r="BK96" s="189" t="s">
        <v>771</v>
      </c>
      <c r="BL96" s="189" t="s">
        <v>498</v>
      </c>
      <c r="BM96" s="189" t="s">
        <v>499</v>
      </c>
      <c r="BN96" s="189" t="s">
        <v>500</v>
      </c>
      <c r="BO96" s="190"/>
      <c r="BP96" t="str">
        <f t="shared" si="13"/>
        <v>D</v>
      </c>
    </row>
    <row r="97" spans="1:68" x14ac:dyDescent="0.25">
      <c r="A97" s="177">
        <v>2019</v>
      </c>
      <c r="B97" s="178">
        <v>5</v>
      </c>
      <c r="C97" s="179" t="s">
        <v>471</v>
      </c>
      <c r="D97" s="179" t="s">
        <v>472</v>
      </c>
      <c r="E97" s="179" t="s">
        <v>472</v>
      </c>
      <c r="F97" s="179" t="s">
        <v>473</v>
      </c>
      <c r="G97" s="179" t="s">
        <v>474</v>
      </c>
      <c r="H97" s="179" t="s">
        <v>475</v>
      </c>
      <c r="I97" s="180"/>
      <c r="J97" s="179" t="s">
        <v>134</v>
      </c>
      <c r="K97" s="181">
        <v>178635720</v>
      </c>
      <c r="L97" s="181">
        <v>178635720</v>
      </c>
      <c r="M97" s="182">
        <v>10360.870000000001</v>
      </c>
      <c r="N97" s="182">
        <v>7681.34</v>
      </c>
      <c r="O97" s="182">
        <v>60234.91</v>
      </c>
      <c r="P97" s="183">
        <v>0</v>
      </c>
      <c r="Q97" s="183">
        <v>0</v>
      </c>
      <c r="R97" s="179" t="s">
        <v>798</v>
      </c>
      <c r="S97" s="179" t="s">
        <v>477</v>
      </c>
      <c r="T97" s="179" t="s">
        <v>478</v>
      </c>
      <c r="U97" s="179" t="s">
        <v>479</v>
      </c>
      <c r="V97" s="178">
        <v>0</v>
      </c>
      <c r="W97" s="177">
        <v>77</v>
      </c>
      <c r="X97" s="179" t="s">
        <v>480</v>
      </c>
      <c r="Y97" s="184">
        <v>43616</v>
      </c>
      <c r="Z97" s="184">
        <v>43616</v>
      </c>
      <c r="AA97" s="185">
        <v>43619.051666666666</v>
      </c>
      <c r="AB97" s="179" t="s">
        <v>481</v>
      </c>
      <c r="AC97" s="179" t="s">
        <v>482</v>
      </c>
      <c r="AD97" s="179" t="s">
        <v>483</v>
      </c>
      <c r="AE97" s="179" t="s">
        <v>484</v>
      </c>
      <c r="AF97" s="180"/>
      <c r="AG97" s="179" t="s">
        <v>806</v>
      </c>
      <c r="AH97" s="180"/>
      <c r="AI97" s="180"/>
      <c r="AJ97" s="180"/>
      <c r="AK97" s="180"/>
      <c r="AL97" s="180"/>
      <c r="AM97" s="180"/>
      <c r="AN97" s="180"/>
      <c r="AO97" s="179" t="s">
        <v>807</v>
      </c>
      <c r="AP97" s="180"/>
      <c r="AQ97" s="180"/>
      <c r="AR97" s="180"/>
      <c r="AS97" s="180"/>
      <c r="AT97" s="180"/>
      <c r="AU97" s="180"/>
      <c r="AV97" s="180"/>
      <c r="AW97" s="180"/>
      <c r="AX97" s="180"/>
      <c r="AY97" s="180"/>
      <c r="AZ97" s="179" t="s">
        <v>487</v>
      </c>
      <c r="BA97" s="179" t="s">
        <v>488</v>
      </c>
      <c r="BB97" s="179" t="s">
        <v>489</v>
      </c>
      <c r="BC97" s="179" t="s">
        <v>490</v>
      </c>
      <c r="BD97" s="179" t="s">
        <v>491</v>
      </c>
      <c r="BE97" s="179" t="s">
        <v>492</v>
      </c>
      <c r="BF97" s="179" t="s">
        <v>488</v>
      </c>
      <c r="BG97" s="179" t="s">
        <v>493</v>
      </c>
      <c r="BH97" s="179" t="s">
        <v>494</v>
      </c>
      <c r="BI97" s="179" t="s">
        <v>495</v>
      </c>
      <c r="BJ97" s="179" t="s">
        <v>496</v>
      </c>
      <c r="BK97" s="179" t="s">
        <v>771</v>
      </c>
      <c r="BL97" s="179" t="s">
        <v>498</v>
      </c>
      <c r="BM97" s="179" t="s">
        <v>499</v>
      </c>
      <c r="BN97" s="179" t="s">
        <v>500</v>
      </c>
      <c r="BO97" s="180"/>
      <c r="BP97" s="216"/>
    </row>
    <row r="98" spans="1:68" x14ac:dyDescent="0.25">
      <c r="A98" s="187">
        <v>2019</v>
      </c>
      <c r="B98" s="188">
        <v>5</v>
      </c>
      <c r="C98" s="189" t="s">
        <v>471</v>
      </c>
      <c r="D98" s="189" t="s">
        <v>472</v>
      </c>
      <c r="E98" s="189" t="s">
        <v>472</v>
      </c>
      <c r="F98" s="189" t="s">
        <v>473</v>
      </c>
      <c r="G98" s="189" t="s">
        <v>474</v>
      </c>
      <c r="H98" s="189" t="s">
        <v>475</v>
      </c>
      <c r="I98" s="190"/>
      <c r="J98" s="189" t="s">
        <v>134</v>
      </c>
      <c r="K98" s="191">
        <v>27338400</v>
      </c>
      <c r="L98" s="191">
        <v>27338400</v>
      </c>
      <c r="M98" s="192">
        <v>1585.63</v>
      </c>
      <c r="N98" s="192">
        <v>1175.55</v>
      </c>
      <c r="O98" s="192">
        <v>9218.35</v>
      </c>
      <c r="P98" s="193">
        <v>0</v>
      </c>
      <c r="Q98" s="193">
        <v>0</v>
      </c>
      <c r="R98" s="189" t="s">
        <v>799</v>
      </c>
      <c r="S98" s="189" t="s">
        <v>477</v>
      </c>
      <c r="T98" s="189" t="s">
        <v>478</v>
      </c>
      <c r="U98" s="189" t="s">
        <v>479</v>
      </c>
      <c r="V98" s="188">
        <v>0</v>
      </c>
      <c r="W98" s="187">
        <v>77</v>
      </c>
      <c r="X98" s="189" t="s">
        <v>480</v>
      </c>
      <c r="Y98" s="194">
        <v>43616</v>
      </c>
      <c r="Z98" s="194">
        <v>43616</v>
      </c>
      <c r="AA98" s="195">
        <v>43619.051666666666</v>
      </c>
      <c r="AB98" s="189" t="s">
        <v>481</v>
      </c>
      <c r="AC98" s="189" t="s">
        <v>482</v>
      </c>
      <c r="AD98" s="189" t="s">
        <v>483</v>
      </c>
      <c r="AE98" s="189" t="s">
        <v>484</v>
      </c>
      <c r="AF98" s="190"/>
      <c r="AG98" s="189" t="s">
        <v>806</v>
      </c>
      <c r="AH98" s="190"/>
      <c r="AI98" s="190"/>
      <c r="AJ98" s="190"/>
      <c r="AK98" s="190"/>
      <c r="AL98" s="190"/>
      <c r="AM98" s="190"/>
      <c r="AN98" s="190"/>
      <c r="AO98" s="189" t="s">
        <v>807</v>
      </c>
      <c r="AP98" s="190"/>
      <c r="AQ98" s="190"/>
      <c r="AR98" s="190"/>
      <c r="AS98" s="190"/>
      <c r="AT98" s="190"/>
      <c r="AU98" s="190"/>
      <c r="AV98" s="190"/>
      <c r="AW98" s="190"/>
      <c r="AX98" s="190"/>
      <c r="AY98" s="190"/>
      <c r="AZ98" s="189" t="s">
        <v>487</v>
      </c>
      <c r="BA98" s="189" t="s">
        <v>488</v>
      </c>
      <c r="BB98" s="189" t="s">
        <v>489</v>
      </c>
      <c r="BC98" s="189" t="s">
        <v>490</v>
      </c>
      <c r="BD98" s="189" t="s">
        <v>491</v>
      </c>
      <c r="BE98" s="189" t="s">
        <v>492</v>
      </c>
      <c r="BF98" s="189" t="s">
        <v>488</v>
      </c>
      <c r="BG98" s="189" t="s">
        <v>493</v>
      </c>
      <c r="BH98" s="189" t="s">
        <v>494</v>
      </c>
      <c r="BI98" s="189" t="s">
        <v>495</v>
      </c>
      <c r="BJ98" s="189" t="s">
        <v>496</v>
      </c>
      <c r="BK98" s="189" t="s">
        <v>771</v>
      </c>
      <c r="BL98" s="189" t="s">
        <v>498</v>
      </c>
      <c r="BM98" s="189" t="s">
        <v>499</v>
      </c>
      <c r="BN98" s="189" t="s">
        <v>500</v>
      </c>
      <c r="BO98" s="190"/>
      <c r="BP98" s="189"/>
    </row>
    <row r="99" spans="1:68" x14ac:dyDescent="0.25">
      <c r="A99" s="177">
        <v>2019</v>
      </c>
      <c r="B99" s="178">
        <v>5</v>
      </c>
      <c r="C99" s="179" t="s">
        <v>471</v>
      </c>
      <c r="D99" s="179" t="s">
        <v>536</v>
      </c>
      <c r="E99" s="179" t="s">
        <v>472</v>
      </c>
      <c r="F99" s="179" t="s">
        <v>473</v>
      </c>
      <c r="G99" s="179" t="s">
        <v>474</v>
      </c>
      <c r="H99" s="179" t="s">
        <v>475</v>
      </c>
      <c r="I99" s="180"/>
      <c r="J99" s="179" t="s">
        <v>134</v>
      </c>
      <c r="K99" s="181">
        <v>0</v>
      </c>
      <c r="L99" s="181">
        <v>0</v>
      </c>
      <c r="M99" s="182">
        <v>0</v>
      </c>
      <c r="N99" s="182">
        <v>0</v>
      </c>
      <c r="O99" s="182">
        <v>53.21</v>
      </c>
      <c r="P99" s="183">
        <v>0</v>
      </c>
      <c r="Q99" s="183">
        <v>0</v>
      </c>
      <c r="R99" s="179" t="s">
        <v>537</v>
      </c>
      <c r="S99" s="180"/>
      <c r="T99" s="179" t="s">
        <v>538</v>
      </c>
      <c r="U99" s="179" t="s">
        <v>539</v>
      </c>
      <c r="V99" s="178">
        <v>0</v>
      </c>
      <c r="W99" s="177">
        <v>62</v>
      </c>
      <c r="X99" s="179" t="s">
        <v>480</v>
      </c>
      <c r="Y99" s="184">
        <v>43616</v>
      </c>
      <c r="Z99" s="184">
        <v>43616</v>
      </c>
      <c r="AA99" s="185">
        <v>43616.939583333333</v>
      </c>
      <c r="AB99" s="179" t="s">
        <v>540</v>
      </c>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79" t="s">
        <v>487</v>
      </c>
      <c r="BA99" s="179" t="s">
        <v>488</v>
      </c>
      <c r="BB99" s="179" t="s">
        <v>489</v>
      </c>
      <c r="BC99" s="179" t="s">
        <v>490</v>
      </c>
      <c r="BD99" s="179" t="s">
        <v>491</v>
      </c>
      <c r="BE99" s="179" t="s">
        <v>492</v>
      </c>
      <c r="BF99" s="179" t="s">
        <v>488</v>
      </c>
      <c r="BG99" s="179" t="s">
        <v>493</v>
      </c>
      <c r="BH99" s="179" t="s">
        <v>494</v>
      </c>
      <c r="BI99" s="179" t="s">
        <v>495</v>
      </c>
      <c r="BJ99" s="179" t="s">
        <v>496</v>
      </c>
      <c r="BK99" s="179" t="s">
        <v>771</v>
      </c>
      <c r="BL99" s="179" t="s">
        <v>498</v>
      </c>
      <c r="BM99" s="179" t="s">
        <v>499</v>
      </c>
      <c r="BN99" s="179" t="s">
        <v>500</v>
      </c>
      <c r="BO99" s="180"/>
      <c r="BP99" s="216"/>
    </row>
    <row r="100" spans="1:68" x14ac:dyDescent="0.25">
      <c r="A100" s="187">
        <v>2019</v>
      </c>
      <c r="B100" s="188">
        <v>5</v>
      </c>
      <c r="C100" s="189" t="s">
        <v>471</v>
      </c>
      <c r="D100" s="189" t="s">
        <v>536</v>
      </c>
      <c r="E100" s="189" t="s">
        <v>472</v>
      </c>
      <c r="F100" s="189" t="s">
        <v>473</v>
      </c>
      <c r="G100" s="189" t="s">
        <v>474</v>
      </c>
      <c r="H100" s="189" t="s">
        <v>475</v>
      </c>
      <c r="I100" s="190"/>
      <c r="J100" s="189" t="s">
        <v>134</v>
      </c>
      <c r="K100" s="191">
        <v>0</v>
      </c>
      <c r="L100" s="191">
        <v>0</v>
      </c>
      <c r="M100" s="192">
        <v>-0.01</v>
      </c>
      <c r="N100" s="192">
        <v>0</v>
      </c>
      <c r="O100" s="192">
        <v>0.83</v>
      </c>
      <c r="P100" s="193">
        <v>0</v>
      </c>
      <c r="Q100" s="193">
        <v>0</v>
      </c>
      <c r="R100" s="189" t="s">
        <v>537</v>
      </c>
      <c r="S100" s="190"/>
      <c r="T100" s="189" t="s">
        <v>538</v>
      </c>
      <c r="U100" s="189" t="s">
        <v>539</v>
      </c>
      <c r="V100" s="188">
        <v>0</v>
      </c>
      <c r="W100" s="187">
        <v>65</v>
      </c>
      <c r="X100" s="189" t="s">
        <v>480</v>
      </c>
      <c r="Y100" s="194">
        <v>43616</v>
      </c>
      <c r="Z100" s="194">
        <v>43616</v>
      </c>
      <c r="AA100" s="195">
        <v>43617.319189814814</v>
      </c>
      <c r="AB100" s="189" t="s">
        <v>540</v>
      </c>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89" t="s">
        <v>487</v>
      </c>
      <c r="BA100" s="189" t="s">
        <v>488</v>
      </c>
      <c r="BB100" s="189" t="s">
        <v>489</v>
      </c>
      <c r="BC100" s="189" t="s">
        <v>490</v>
      </c>
      <c r="BD100" s="189" t="s">
        <v>491</v>
      </c>
      <c r="BE100" s="189" t="s">
        <v>492</v>
      </c>
      <c r="BF100" s="189" t="s">
        <v>488</v>
      </c>
      <c r="BG100" s="189" t="s">
        <v>493</v>
      </c>
      <c r="BH100" s="189" t="s">
        <v>494</v>
      </c>
      <c r="BI100" s="189" t="s">
        <v>495</v>
      </c>
      <c r="BJ100" s="189" t="s">
        <v>496</v>
      </c>
      <c r="BK100" s="189" t="s">
        <v>771</v>
      </c>
      <c r="BL100" s="189" t="s">
        <v>498</v>
      </c>
      <c r="BM100" s="189" t="s">
        <v>499</v>
      </c>
      <c r="BN100" s="189" t="s">
        <v>500</v>
      </c>
      <c r="BO100" s="190"/>
      <c r="BP100" s="189"/>
    </row>
    <row r="101" spans="1:68" x14ac:dyDescent="0.25">
      <c r="A101" s="177">
        <v>2019</v>
      </c>
      <c r="B101" s="178">
        <v>5</v>
      </c>
      <c r="C101" s="179" t="s">
        <v>471</v>
      </c>
      <c r="D101" s="179" t="s">
        <v>536</v>
      </c>
      <c r="E101" s="179" t="s">
        <v>472</v>
      </c>
      <c r="F101" s="179" t="s">
        <v>473</v>
      </c>
      <c r="G101" s="179" t="s">
        <v>474</v>
      </c>
      <c r="H101" s="179" t="s">
        <v>475</v>
      </c>
      <c r="I101" s="180"/>
      <c r="J101" s="179" t="s">
        <v>134</v>
      </c>
      <c r="K101" s="181">
        <v>0</v>
      </c>
      <c r="L101" s="181">
        <v>0</v>
      </c>
      <c r="M101" s="182">
        <v>0.01</v>
      </c>
      <c r="N101" s="182">
        <v>0</v>
      </c>
      <c r="O101" s="182">
        <v>0</v>
      </c>
      <c r="P101" s="183">
        <v>0</v>
      </c>
      <c r="Q101" s="183">
        <v>0</v>
      </c>
      <c r="R101" s="179" t="s">
        <v>537</v>
      </c>
      <c r="S101" s="180"/>
      <c r="T101" s="179" t="s">
        <v>538</v>
      </c>
      <c r="U101" s="179" t="s">
        <v>539</v>
      </c>
      <c r="V101" s="178">
        <v>0</v>
      </c>
      <c r="W101" s="177">
        <v>69</v>
      </c>
      <c r="X101" s="179" t="s">
        <v>480</v>
      </c>
      <c r="Y101" s="184">
        <v>43616</v>
      </c>
      <c r="Z101" s="184">
        <v>43616</v>
      </c>
      <c r="AA101" s="185">
        <v>43618.844953703701</v>
      </c>
      <c r="AB101" s="179" t="s">
        <v>540</v>
      </c>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79" t="s">
        <v>487</v>
      </c>
      <c r="BA101" s="179" t="s">
        <v>488</v>
      </c>
      <c r="BB101" s="179" t="s">
        <v>489</v>
      </c>
      <c r="BC101" s="179" t="s">
        <v>490</v>
      </c>
      <c r="BD101" s="179" t="s">
        <v>491</v>
      </c>
      <c r="BE101" s="179" t="s">
        <v>492</v>
      </c>
      <c r="BF101" s="179" t="s">
        <v>488</v>
      </c>
      <c r="BG101" s="179" t="s">
        <v>493</v>
      </c>
      <c r="BH101" s="179" t="s">
        <v>494</v>
      </c>
      <c r="BI101" s="179" t="s">
        <v>495</v>
      </c>
      <c r="BJ101" s="179" t="s">
        <v>496</v>
      </c>
      <c r="BK101" s="179" t="s">
        <v>771</v>
      </c>
      <c r="BL101" s="179" t="s">
        <v>498</v>
      </c>
      <c r="BM101" s="179" t="s">
        <v>499</v>
      </c>
      <c r="BN101" s="179" t="s">
        <v>500</v>
      </c>
      <c r="BO101" s="180"/>
      <c r="BP101" s="216"/>
    </row>
    <row r="102" spans="1:68" x14ac:dyDescent="0.25">
      <c r="A102" s="187">
        <v>2019</v>
      </c>
      <c r="B102" s="188">
        <v>5</v>
      </c>
      <c r="C102" s="189" t="s">
        <v>471</v>
      </c>
      <c r="D102" s="189" t="s">
        <v>536</v>
      </c>
      <c r="E102" s="189" t="s">
        <v>472</v>
      </c>
      <c r="F102" s="189" t="s">
        <v>473</v>
      </c>
      <c r="G102" s="189" t="s">
        <v>474</v>
      </c>
      <c r="H102" s="189" t="s">
        <v>475</v>
      </c>
      <c r="I102" s="190"/>
      <c r="J102" s="189" t="s">
        <v>134</v>
      </c>
      <c r="K102" s="191">
        <v>0</v>
      </c>
      <c r="L102" s="191">
        <v>0</v>
      </c>
      <c r="M102" s="192">
        <v>-0.01</v>
      </c>
      <c r="N102" s="192">
        <v>0</v>
      </c>
      <c r="O102" s="192">
        <v>91.73</v>
      </c>
      <c r="P102" s="193">
        <v>0</v>
      </c>
      <c r="Q102" s="193">
        <v>0</v>
      </c>
      <c r="R102" s="189" t="s">
        <v>537</v>
      </c>
      <c r="S102" s="190"/>
      <c r="T102" s="189" t="s">
        <v>538</v>
      </c>
      <c r="U102" s="189" t="s">
        <v>539</v>
      </c>
      <c r="V102" s="188">
        <v>0</v>
      </c>
      <c r="W102" s="187">
        <v>79</v>
      </c>
      <c r="X102" s="189" t="s">
        <v>480</v>
      </c>
      <c r="Y102" s="194">
        <v>43616</v>
      </c>
      <c r="Z102" s="194">
        <v>43616</v>
      </c>
      <c r="AA102" s="195">
        <v>43619.051666666666</v>
      </c>
      <c r="AB102" s="189" t="s">
        <v>540</v>
      </c>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89" t="s">
        <v>487</v>
      </c>
      <c r="BA102" s="189" t="s">
        <v>488</v>
      </c>
      <c r="BB102" s="189" t="s">
        <v>489</v>
      </c>
      <c r="BC102" s="189" t="s">
        <v>490</v>
      </c>
      <c r="BD102" s="189" t="s">
        <v>491</v>
      </c>
      <c r="BE102" s="189" t="s">
        <v>492</v>
      </c>
      <c r="BF102" s="189" t="s">
        <v>488</v>
      </c>
      <c r="BG102" s="189" t="s">
        <v>493</v>
      </c>
      <c r="BH102" s="189" t="s">
        <v>494</v>
      </c>
      <c r="BI102" s="189" t="s">
        <v>495</v>
      </c>
      <c r="BJ102" s="189" t="s">
        <v>496</v>
      </c>
      <c r="BK102" s="189" t="s">
        <v>771</v>
      </c>
      <c r="BL102" s="189" t="s">
        <v>498</v>
      </c>
      <c r="BM102" s="189" t="s">
        <v>499</v>
      </c>
      <c r="BN102" s="189" t="s">
        <v>500</v>
      </c>
      <c r="BO102" s="190"/>
      <c r="BP102" s="189"/>
    </row>
    <row r="103" spans="1:68" x14ac:dyDescent="0.25">
      <c r="A103" s="177">
        <v>2019</v>
      </c>
      <c r="B103" s="178">
        <v>5</v>
      </c>
      <c r="C103" s="179" t="s">
        <v>471</v>
      </c>
      <c r="D103" s="179" t="s">
        <v>541</v>
      </c>
      <c r="E103" s="179" t="s">
        <v>472</v>
      </c>
      <c r="F103" s="179" t="s">
        <v>473</v>
      </c>
      <c r="G103" s="179" t="s">
        <v>474</v>
      </c>
      <c r="H103" s="179" t="s">
        <v>475</v>
      </c>
      <c r="I103" s="180"/>
      <c r="J103" s="179" t="s">
        <v>134</v>
      </c>
      <c r="K103" s="181">
        <v>0</v>
      </c>
      <c r="L103" s="181">
        <v>0</v>
      </c>
      <c r="M103" s="182">
        <v>-0.01</v>
      </c>
      <c r="N103" s="182">
        <v>0</v>
      </c>
      <c r="O103" s="182">
        <v>145.77000000000001</v>
      </c>
      <c r="P103" s="183">
        <v>0</v>
      </c>
      <c r="Q103" s="183">
        <v>0</v>
      </c>
      <c r="R103" s="179" t="s">
        <v>537</v>
      </c>
      <c r="S103" s="180"/>
      <c r="T103" s="179" t="s">
        <v>538</v>
      </c>
      <c r="U103" s="179" t="s">
        <v>539</v>
      </c>
      <c r="V103" s="178">
        <v>0</v>
      </c>
      <c r="W103" s="177">
        <v>100</v>
      </c>
      <c r="X103" s="179" t="s">
        <v>480</v>
      </c>
      <c r="Y103" s="184">
        <v>43616</v>
      </c>
      <c r="Z103" s="184">
        <v>43616</v>
      </c>
      <c r="AA103" s="185">
        <v>43620.482465277775</v>
      </c>
      <c r="AB103" s="179" t="s">
        <v>540</v>
      </c>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79" t="s">
        <v>487</v>
      </c>
      <c r="BA103" s="179" t="s">
        <v>488</v>
      </c>
      <c r="BB103" s="179" t="s">
        <v>489</v>
      </c>
      <c r="BC103" s="179" t="s">
        <v>490</v>
      </c>
      <c r="BD103" s="179" t="s">
        <v>491</v>
      </c>
      <c r="BE103" s="179" t="s">
        <v>492</v>
      </c>
      <c r="BF103" s="179" t="s">
        <v>488</v>
      </c>
      <c r="BG103" s="179" t="s">
        <v>493</v>
      </c>
      <c r="BH103" s="179" t="s">
        <v>494</v>
      </c>
      <c r="BI103" s="179" t="s">
        <v>495</v>
      </c>
      <c r="BJ103" s="179" t="s">
        <v>496</v>
      </c>
      <c r="BK103" s="179" t="s">
        <v>771</v>
      </c>
      <c r="BL103" s="179" t="s">
        <v>498</v>
      </c>
      <c r="BM103" s="179" t="s">
        <v>499</v>
      </c>
      <c r="BN103" s="179" t="s">
        <v>500</v>
      </c>
      <c r="BO103" s="180"/>
      <c r="BP103" s="216"/>
    </row>
    <row r="104" spans="1:68" x14ac:dyDescent="0.25">
      <c r="A104" s="187">
        <v>2019</v>
      </c>
      <c r="B104" s="188">
        <v>6</v>
      </c>
      <c r="C104" s="189" t="s">
        <v>471</v>
      </c>
      <c r="D104" s="189" t="s">
        <v>472</v>
      </c>
      <c r="E104" s="189" t="s">
        <v>472</v>
      </c>
      <c r="F104" s="189" t="s">
        <v>473</v>
      </c>
      <c r="G104" s="189" t="s">
        <v>474</v>
      </c>
      <c r="H104" s="189" t="s">
        <v>475</v>
      </c>
      <c r="I104" s="190"/>
      <c r="J104" s="189" t="s">
        <v>134</v>
      </c>
      <c r="K104" s="191">
        <v>-1000000</v>
      </c>
      <c r="L104" s="191">
        <v>-1000000</v>
      </c>
      <c r="M104" s="192">
        <v>-58</v>
      </c>
      <c r="N104" s="192">
        <v>-43</v>
      </c>
      <c r="O104" s="192">
        <v>-337.19</v>
      </c>
      <c r="P104" s="193">
        <v>0</v>
      </c>
      <c r="Q104" s="193">
        <v>0</v>
      </c>
      <c r="R104" s="197" t="s">
        <v>808</v>
      </c>
      <c r="S104" s="189" t="s">
        <v>477</v>
      </c>
      <c r="T104" s="189" t="s">
        <v>478</v>
      </c>
      <c r="U104" s="189" t="s">
        <v>479</v>
      </c>
      <c r="V104" s="188">
        <v>0</v>
      </c>
      <c r="W104" s="187">
        <v>25</v>
      </c>
      <c r="X104" s="189" t="s">
        <v>480</v>
      </c>
      <c r="Y104" s="194">
        <v>43644</v>
      </c>
      <c r="Z104" s="194">
        <v>43644</v>
      </c>
      <c r="AA104" s="195">
        <v>43644.443645833337</v>
      </c>
      <c r="AB104" s="189" t="s">
        <v>481</v>
      </c>
      <c r="AC104" s="189" t="s">
        <v>482</v>
      </c>
      <c r="AD104" s="189" t="s">
        <v>483</v>
      </c>
      <c r="AE104" s="189" t="s">
        <v>515</v>
      </c>
      <c r="AF104" s="190"/>
      <c r="AG104" s="189" t="s">
        <v>809</v>
      </c>
      <c r="AH104" s="190"/>
      <c r="AI104" s="190"/>
      <c r="AJ104" s="190"/>
      <c r="AK104" s="190"/>
      <c r="AL104" s="190"/>
      <c r="AM104" s="190"/>
      <c r="AN104" s="190"/>
      <c r="AO104" s="189" t="s">
        <v>810</v>
      </c>
      <c r="AP104" s="190"/>
      <c r="AQ104" s="190"/>
      <c r="AR104" s="190"/>
      <c r="AS104" s="190"/>
      <c r="AT104" s="190"/>
      <c r="AU104" s="190"/>
      <c r="AV104" s="190"/>
      <c r="AW104" s="190"/>
      <c r="AX104" s="190"/>
      <c r="AY104" s="190"/>
      <c r="AZ104" s="189" t="s">
        <v>487</v>
      </c>
      <c r="BA104" s="189" t="s">
        <v>488</v>
      </c>
      <c r="BB104" s="189" t="s">
        <v>489</v>
      </c>
      <c r="BC104" s="189" t="s">
        <v>490</v>
      </c>
      <c r="BD104" s="189" t="s">
        <v>491</v>
      </c>
      <c r="BE104" s="189" t="s">
        <v>492</v>
      </c>
      <c r="BF104" s="189" t="s">
        <v>488</v>
      </c>
      <c r="BG104" s="189" t="s">
        <v>493</v>
      </c>
      <c r="BH104" s="189" t="s">
        <v>494</v>
      </c>
      <c r="BI104" s="189" t="s">
        <v>495</v>
      </c>
      <c r="BJ104" s="189" t="s">
        <v>496</v>
      </c>
      <c r="BK104" s="189" t="s">
        <v>771</v>
      </c>
      <c r="BL104" s="189" t="s">
        <v>498</v>
      </c>
      <c r="BM104" s="189" t="s">
        <v>499</v>
      </c>
      <c r="BN104" s="189" t="s">
        <v>500</v>
      </c>
      <c r="BO104" s="190"/>
      <c r="BP104" t="str">
        <f t="shared" ref="BP104:BP108" si="14">IF(K104&gt;0,"D","C")</f>
        <v>C</v>
      </c>
    </row>
    <row r="105" spans="1:68" x14ac:dyDescent="0.25">
      <c r="A105" s="177">
        <v>2019</v>
      </c>
      <c r="B105" s="178">
        <v>6</v>
      </c>
      <c r="C105" s="179" t="s">
        <v>471</v>
      </c>
      <c r="D105" s="179" t="s">
        <v>472</v>
      </c>
      <c r="E105" s="179" t="s">
        <v>472</v>
      </c>
      <c r="F105" s="179" t="s">
        <v>473</v>
      </c>
      <c r="G105" s="179" t="s">
        <v>474</v>
      </c>
      <c r="H105" s="179" t="s">
        <v>475</v>
      </c>
      <c r="I105" s="180"/>
      <c r="J105" s="179" t="s">
        <v>134</v>
      </c>
      <c r="K105" s="181">
        <v>-1000000</v>
      </c>
      <c r="L105" s="181">
        <v>-1000000</v>
      </c>
      <c r="M105" s="182">
        <v>-58</v>
      </c>
      <c r="N105" s="182">
        <v>-43</v>
      </c>
      <c r="O105" s="182">
        <v>-337.19</v>
      </c>
      <c r="P105" s="183">
        <v>0</v>
      </c>
      <c r="Q105" s="183">
        <v>0</v>
      </c>
      <c r="R105" s="196" t="s">
        <v>811</v>
      </c>
      <c r="S105" s="179" t="s">
        <v>477</v>
      </c>
      <c r="T105" s="179" t="s">
        <v>478</v>
      </c>
      <c r="U105" s="179" t="s">
        <v>479</v>
      </c>
      <c r="V105" s="178">
        <v>0</v>
      </c>
      <c r="W105" s="177">
        <v>25</v>
      </c>
      <c r="X105" s="179" t="s">
        <v>480</v>
      </c>
      <c r="Y105" s="184">
        <v>43644</v>
      </c>
      <c r="Z105" s="184">
        <v>43644</v>
      </c>
      <c r="AA105" s="185">
        <v>43644.443645833337</v>
      </c>
      <c r="AB105" s="179" t="s">
        <v>481</v>
      </c>
      <c r="AC105" s="179" t="s">
        <v>482</v>
      </c>
      <c r="AD105" s="179" t="s">
        <v>483</v>
      </c>
      <c r="AE105" s="179" t="s">
        <v>515</v>
      </c>
      <c r="AF105" s="180"/>
      <c r="AG105" s="179" t="s">
        <v>812</v>
      </c>
      <c r="AH105" s="180"/>
      <c r="AI105" s="180"/>
      <c r="AJ105" s="180"/>
      <c r="AK105" s="180"/>
      <c r="AL105" s="180"/>
      <c r="AM105" s="180"/>
      <c r="AN105" s="180"/>
      <c r="AO105" s="179" t="s">
        <v>810</v>
      </c>
      <c r="AP105" s="180"/>
      <c r="AQ105" s="180"/>
      <c r="AR105" s="180"/>
      <c r="AS105" s="180"/>
      <c r="AT105" s="180"/>
      <c r="AU105" s="180"/>
      <c r="AV105" s="180"/>
      <c r="AW105" s="180"/>
      <c r="AX105" s="180"/>
      <c r="AY105" s="180"/>
      <c r="AZ105" s="179" t="s">
        <v>487</v>
      </c>
      <c r="BA105" s="179" t="s">
        <v>488</v>
      </c>
      <c r="BB105" s="179" t="s">
        <v>489</v>
      </c>
      <c r="BC105" s="179" t="s">
        <v>490</v>
      </c>
      <c r="BD105" s="179" t="s">
        <v>491</v>
      </c>
      <c r="BE105" s="179" t="s">
        <v>492</v>
      </c>
      <c r="BF105" s="179" t="s">
        <v>488</v>
      </c>
      <c r="BG105" s="179" t="s">
        <v>493</v>
      </c>
      <c r="BH105" s="179" t="s">
        <v>494</v>
      </c>
      <c r="BI105" s="179" t="s">
        <v>495</v>
      </c>
      <c r="BJ105" s="179" t="s">
        <v>496</v>
      </c>
      <c r="BK105" s="179" t="s">
        <v>771</v>
      </c>
      <c r="BL105" s="179" t="s">
        <v>498</v>
      </c>
      <c r="BM105" s="179" t="s">
        <v>499</v>
      </c>
      <c r="BN105" s="179" t="s">
        <v>500</v>
      </c>
      <c r="BO105" s="180"/>
      <c r="BP105" t="str">
        <f t="shared" si="14"/>
        <v>C</v>
      </c>
    </row>
    <row r="106" spans="1:68" x14ac:dyDescent="0.25">
      <c r="A106" s="187">
        <v>2019</v>
      </c>
      <c r="B106" s="188">
        <v>6</v>
      </c>
      <c r="C106" s="189" t="s">
        <v>471</v>
      </c>
      <c r="D106" s="189" t="s">
        <v>472</v>
      </c>
      <c r="E106" s="189" t="s">
        <v>472</v>
      </c>
      <c r="F106" s="189" t="s">
        <v>473</v>
      </c>
      <c r="G106" s="189" t="s">
        <v>474</v>
      </c>
      <c r="H106" s="189" t="s">
        <v>475</v>
      </c>
      <c r="I106" s="190"/>
      <c r="J106" s="189" t="s">
        <v>134</v>
      </c>
      <c r="K106" s="191">
        <v>-7178137</v>
      </c>
      <c r="L106" s="191">
        <v>-7178137</v>
      </c>
      <c r="M106" s="192">
        <v>-416.33</v>
      </c>
      <c r="N106" s="192">
        <v>-308.66000000000003</v>
      </c>
      <c r="O106" s="192">
        <v>-2420.4299999999998</v>
      </c>
      <c r="P106" s="193">
        <v>0</v>
      </c>
      <c r="Q106" s="193">
        <v>0</v>
      </c>
      <c r="R106" s="197" t="s">
        <v>813</v>
      </c>
      <c r="S106" s="189" t="s">
        <v>477</v>
      </c>
      <c r="T106" s="189" t="s">
        <v>478</v>
      </c>
      <c r="U106" s="189" t="s">
        <v>479</v>
      </c>
      <c r="V106" s="188">
        <v>0</v>
      </c>
      <c r="W106" s="187">
        <v>25</v>
      </c>
      <c r="X106" s="189" t="s">
        <v>480</v>
      </c>
      <c r="Y106" s="194">
        <v>43644</v>
      </c>
      <c r="Z106" s="194">
        <v>43644</v>
      </c>
      <c r="AA106" s="195">
        <v>43644.443645833337</v>
      </c>
      <c r="AB106" s="189" t="s">
        <v>481</v>
      </c>
      <c r="AC106" s="189" t="s">
        <v>482</v>
      </c>
      <c r="AD106" s="189" t="s">
        <v>483</v>
      </c>
      <c r="AE106" s="189" t="s">
        <v>515</v>
      </c>
      <c r="AF106" s="190"/>
      <c r="AG106" s="189" t="s">
        <v>814</v>
      </c>
      <c r="AH106" s="190"/>
      <c r="AI106" s="190"/>
      <c r="AJ106" s="190"/>
      <c r="AK106" s="190"/>
      <c r="AL106" s="190"/>
      <c r="AM106" s="190"/>
      <c r="AN106" s="190"/>
      <c r="AO106" s="189" t="s">
        <v>815</v>
      </c>
      <c r="AP106" s="190"/>
      <c r="AQ106" s="190"/>
      <c r="AR106" s="190"/>
      <c r="AS106" s="190"/>
      <c r="AT106" s="190"/>
      <c r="AU106" s="190"/>
      <c r="AV106" s="190"/>
      <c r="AW106" s="190"/>
      <c r="AX106" s="190"/>
      <c r="AY106" s="190"/>
      <c r="AZ106" s="189" t="s">
        <v>487</v>
      </c>
      <c r="BA106" s="189" t="s">
        <v>488</v>
      </c>
      <c r="BB106" s="189" t="s">
        <v>489</v>
      </c>
      <c r="BC106" s="189" t="s">
        <v>490</v>
      </c>
      <c r="BD106" s="189" t="s">
        <v>491</v>
      </c>
      <c r="BE106" s="189" t="s">
        <v>492</v>
      </c>
      <c r="BF106" s="189" t="s">
        <v>488</v>
      </c>
      <c r="BG106" s="189" t="s">
        <v>493</v>
      </c>
      <c r="BH106" s="189" t="s">
        <v>494</v>
      </c>
      <c r="BI106" s="189" t="s">
        <v>495</v>
      </c>
      <c r="BJ106" s="189" t="s">
        <v>496</v>
      </c>
      <c r="BK106" s="189" t="s">
        <v>771</v>
      </c>
      <c r="BL106" s="189" t="s">
        <v>498</v>
      </c>
      <c r="BM106" s="189" t="s">
        <v>499</v>
      </c>
      <c r="BN106" s="189" t="s">
        <v>500</v>
      </c>
      <c r="BO106" s="190"/>
      <c r="BP106" t="str">
        <f t="shared" si="14"/>
        <v>C</v>
      </c>
    </row>
    <row r="107" spans="1:68" x14ac:dyDescent="0.25">
      <c r="A107" s="177">
        <v>2019</v>
      </c>
      <c r="B107" s="178">
        <v>6</v>
      </c>
      <c r="C107" s="179" t="s">
        <v>471</v>
      </c>
      <c r="D107" s="179" t="s">
        <v>472</v>
      </c>
      <c r="E107" s="179" t="s">
        <v>472</v>
      </c>
      <c r="F107" s="179" t="s">
        <v>473</v>
      </c>
      <c r="G107" s="179" t="s">
        <v>474</v>
      </c>
      <c r="H107" s="179" t="s">
        <v>475</v>
      </c>
      <c r="I107" s="180"/>
      <c r="J107" s="179" t="s">
        <v>134</v>
      </c>
      <c r="K107" s="181">
        <v>-3712438</v>
      </c>
      <c r="L107" s="181">
        <v>-3712438</v>
      </c>
      <c r="M107" s="182">
        <v>-215.32</v>
      </c>
      <c r="N107" s="182">
        <v>-159.63</v>
      </c>
      <c r="O107" s="182">
        <v>-1251.81</v>
      </c>
      <c r="P107" s="183">
        <v>0</v>
      </c>
      <c r="Q107" s="183">
        <v>0</v>
      </c>
      <c r="R107" s="196" t="s">
        <v>816</v>
      </c>
      <c r="S107" s="179" t="s">
        <v>477</v>
      </c>
      <c r="T107" s="179" t="s">
        <v>478</v>
      </c>
      <c r="U107" s="179" t="s">
        <v>479</v>
      </c>
      <c r="V107" s="178">
        <v>0</v>
      </c>
      <c r="W107" s="177">
        <v>25</v>
      </c>
      <c r="X107" s="179" t="s">
        <v>480</v>
      </c>
      <c r="Y107" s="184">
        <v>43644</v>
      </c>
      <c r="Z107" s="184">
        <v>43644</v>
      </c>
      <c r="AA107" s="185">
        <v>43644.443645833337</v>
      </c>
      <c r="AB107" s="179" t="s">
        <v>481</v>
      </c>
      <c r="AC107" s="179" t="s">
        <v>482</v>
      </c>
      <c r="AD107" s="179" t="s">
        <v>483</v>
      </c>
      <c r="AE107" s="179" t="s">
        <v>515</v>
      </c>
      <c r="AF107" s="180"/>
      <c r="AG107" s="179" t="s">
        <v>817</v>
      </c>
      <c r="AH107" s="180"/>
      <c r="AI107" s="180"/>
      <c r="AJ107" s="180"/>
      <c r="AK107" s="180"/>
      <c r="AL107" s="180"/>
      <c r="AM107" s="180"/>
      <c r="AN107" s="180"/>
      <c r="AO107" s="179" t="s">
        <v>815</v>
      </c>
      <c r="AP107" s="180"/>
      <c r="AQ107" s="180"/>
      <c r="AR107" s="180"/>
      <c r="AS107" s="180"/>
      <c r="AT107" s="180"/>
      <c r="AU107" s="180"/>
      <c r="AV107" s="180"/>
      <c r="AW107" s="180"/>
      <c r="AX107" s="180"/>
      <c r="AY107" s="180"/>
      <c r="AZ107" s="179" t="s">
        <v>487</v>
      </c>
      <c r="BA107" s="179" t="s">
        <v>488</v>
      </c>
      <c r="BB107" s="179" t="s">
        <v>489</v>
      </c>
      <c r="BC107" s="179" t="s">
        <v>490</v>
      </c>
      <c r="BD107" s="179" t="s">
        <v>491</v>
      </c>
      <c r="BE107" s="179" t="s">
        <v>492</v>
      </c>
      <c r="BF107" s="179" t="s">
        <v>488</v>
      </c>
      <c r="BG107" s="179" t="s">
        <v>493</v>
      </c>
      <c r="BH107" s="179" t="s">
        <v>494</v>
      </c>
      <c r="BI107" s="179" t="s">
        <v>495</v>
      </c>
      <c r="BJ107" s="179" t="s">
        <v>496</v>
      </c>
      <c r="BK107" s="179" t="s">
        <v>771</v>
      </c>
      <c r="BL107" s="179" t="s">
        <v>498</v>
      </c>
      <c r="BM107" s="179" t="s">
        <v>499</v>
      </c>
      <c r="BN107" s="179" t="s">
        <v>500</v>
      </c>
      <c r="BO107" s="180"/>
      <c r="BP107" t="str">
        <f t="shared" si="14"/>
        <v>C</v>
      </c>
    </row>
    <row r="108" spans="1:68" x14ac:dyDescent="0.25">
      <c r="A108" s="187">
        <v>2019</v>
      </c>
      <c r="B108" s="188">
        <v>6</v>
      </c>
      <c r="C108" s="189" t="s">
        <v>471</v>
      </c>
      <c r="D108" s="189" t="s">
        <v>472</v>
      </c>
      <c r="E108" s="189" t="s">
        <v>472</v>
      </c>
      <c r="F108" s="189" t="s">
        <v>473</v>
      </c>
      <c r="G108" s="189" t="s">
        <v>474</v>
      </c>
      <c r="H108" s="189" t="s">
        <v>475</v>
      </c>
      <c r="I108" s="190"/>
      <c r="J108" s="189" t="s">
        <v>134</v>
      </c>
      <c r="K108" s="191">
        <v>-433924846</v>
      </c>
      <c r="L108" s="191">
        <v>-433924846</v>
      </c>
      <c r="M108" s="192">
        <v>-25167.64</v>
      </c>
      <c r="N108" s="192">
        <v>-18658.77</v>
      </c>
      <c r="O108" s="192">
        <v>-146316.89000000001</v>
      </c>
      <c r="P108" s="193">
        <v>0</v>
      </c>
      <c r="Q108" s="193">
        <v>0</v>
      </c>
      <c r="R108" s="197" t="s">
        <v>818</v>
      </c>
      <c r="S108" s="189" t="s">
        <v>477</v>
      </c>
      <c r="T108" s="189" t="s">
        <v>478</v>
      </c>
      <c r="U108" s="189" t="s">
        <v>479</v>
      </c>
      <c r="V108" s="188">
        <v>0</v>
      </c>
      <c r="W108" s="187">
        <v>29</v>
      </c>
      <c r="X108" s="189" t="s">
        <v>480</v>
      </c>
      <c r="Y108" s="194">
        <v>43644</v>
      </c>
      <c r="Z108" s="194">
        <v>43644</v>
      </c>
      <c r="AA108" s="195">
        <v>43647.04855324074</v>
      </c>
      <c r="AB108" s="189" t="s">
        <v>481</v>
      </c>
      <c r="AC108" s="189" t="s">
        <v>482</v>
      </c>
      <c r="AD108" s="189" t="s">
        <v>483</v>
      </c>
      <c r="AE108" s="189" t="s">
        <v>525</v>
      </c>
      <c r="AF108" s="190"/>
      <c r="AG108" s="189" t="s">
        <v>819</v>
      </c>
      <c r="AH108" s="190"/>
      <c r="AI108" s="190"/>
      <c r="AJ108" s="190"/>
      <c r="AK108" s="190"/>
      <c r="AL108" s="190"/>
      <c r="AM108" s="190"/>
      <c r="AN108" s="190"/>
      <c r="AO108" s="189" t="s">
        <v>820</v>
      </c>
      <c r="AP108" s="190"/>
      <c r="AQ108" s="190"/>
      <c r="AR108" s="190"/>
      <c r="AS108" s="190"/>
      <c r="AT108" s="190"/>
      <c r="AU108" s="190"/>
      <c r="AV108" s="190"/>
      <c r="AW108" s="190"/>
      <c r="AX108" s="190"/>
      <c r="AY108" s="190"/>
      <c r="AZ108" s="189" t="s">
        <v>487</v>
      </c>
      <c r="BA108" s="189" t="s">
        <v>488</v>
      </c>
      <c r="BB108" s="189" t="s">
        <v>489</v>
      </c>
      <c r="BC108" s="189" t="s">
        <v>490</v>
      </c>
      <c r="BD108" s="189" t="s">
        <v>491</v>
      </c>
      <c r="BE108" s="189" t="s">
        <v>492</v>
      </c>
      <c r="BF108" s="189" t="s">
        <v>488</v>
      </c>
      <c r="BG108" s="189" t="s">
        <v>493</v>
      </c>
      <c r="BH108" s="189" t="s">
        <v>494</v>
      </c>
      <c r="BI108" s="189" t="s">
        <v>495</v>
      </c>
      <c r="BJ108" s="189" t="s">
        <v>496</v>
      </c>
      <c r="BK108" s="189" t="s">
        <v>771</v>
      </c>
      <c r="BL108" s="189" t="s">
        <v>498</v>
      </c>
      <c r="BM108" s="189" t="s">
        <v>499</v>
      </c>
      <c r="BN108" s="189" t="s">
        <v>500</v>
      </c>
      <c r="BO108" s="190"/>
      <c r="BP108" t="str">
        <f t="shared" si="14"/>
        <v>C</v>
      </c>
    </row>
    <row r="109" spans="1:68" x14ac:dyDescent="0.25">
      <c r="A109" s="177">
        <v>2019</v>
      </c>
      <c r="B109" s="178">
        <v>6</v>
      </c>
      <c r="C109" s="179" t="s">
        <v>471</v>
      </c>
      <c r="D109" s="179" t="s">
        <v>472</v>
      </c>
      <c r="E109" s="179" t="s">
        <v>472</v>
      </c>
      <c r="F109" s="179" t="s">
        <v>473</v>
      </c>
      <c r="G109" s="179" t="s">
        <v>474</v>
      </c>
      <c r="H109" s="179" t="s">
        <v>475</v>
      </c>
      <c r="I109" s="180"/>
      <c r="J109" s="179" t="s">
        <v>134</v>
      </c>
      <c r="K109" s="181">
        <v>-178635720</v>
      </c>
      <c r="L109" s="181">
        <v>-178635720</v>
      </c>
      <c r="M109" s="182">
        <v>-10360.870000000001</v>
      </c>
      <c r="N109" s="182">
        <v>-7681.34</v>
      </c>
      <c r="O109" s="182">
        <v>-60234.91</v>
      </c>
      <c r="P109" s="183">
        <v>0</v>
      </c>
      <c r="Q109" s="183">
        <v>0</v>
      </c>
      <c r="R109" s="179" t="s">
        <v>821</v>
      </c>
      <c r="S109" s="179" t="s">
        <v>477</v>
      </c>
      <c r="T109" s="179" t="s">
        <v>478</v>
      </c>
      <c r="U109" s="179" t="s">
        <v>479</v>
      </c>
      <c r="V109" s="178">
        <v>0</v>
      </c>
      <c r="W109" s="177">
        <v>29</v>
      </c>
      <c r="X109" s="179" t="s">
        <v>480</v>
      </c>
      <c r="Y109" s="184">
        <v>43644</v>
      </c>
      <c r="Z109" s="184">
        <v>43644</v>
      </c>
      <c r="AA109" s="185">
        <v>43647.04855324074</v>
      </c>
      <c r="AB109" s="179" t="s">
        <v>481</v>
      </c>
      <c r="AC109" s="179" t="s">
        <v>482</v>
      </c>
      <c r="AD109" s="179" t="s">
        <v>483</v>
      </c>
      <c r="AE109" s="179" t="s">
        <v>525</v>
      </c>
      <c r="AF109" s="180"/>
      <c r="AG109" s="179" t="s">
        <v>819</v>
      </c>
      <c r="AH109" s="180"/>
      <c r="AI109" s="180"/>
      <c r="AJ109" s="180"/>
      <c r="AK109" s="180"/>
      <c r="AL109" s="180"/>
      <c r="AM109" s="180"/>
      <c r="AN109" s="180"/>
      <c r="AO109" s="179" t="s">
        <v>820</v>
      </c>
      <c r="AP109" s="180"/>
      <c r="AQ109" s="180"/>
      <c r="AR109" s="180"/>
      <c r="AS109" s="180"/>
      <c r="AT109" s="180"/>
      <c r="AU109" s="180"/>
      <c r="AV109" s="180"/>
      <c r="AW109" s="180"/>
      <c r="AX109" s="180"/>
      <c r="AY109" s="180"/>
      <c r="AZ109" s="179" t="s">
        <v>487</v>
      </c>
      <c r="BA109" s="179" t="s">
        <v>488</v>
      </c>
      <c r="BB109" s="179" t="s">
        <v>489</v>
      </c>
      <c r="BC109" s="179" t="s">
        <v>490</v>
      </c>
      <c r="BD109" s="179" t="s">
        <v>491</v>
      </c>
      <c r="BE109" s="179" t="s">
        <v>492</v>
      </c>
      <c r="BF109" s="179" t="s">
        <v>488</v>
      </c>
      <c r="BG109" s="179" t="s">
        <v>493</v>
      </c>
      <c r="BH109" s="179" t="s">
        <v>494</v>
      </c>
      <c r="BI109" s="179" t="s">
        <v>495</v>
      </c>
      <c r="BJ109" s="179" t="s">
        <v>496</v>
      </c>
      <c r="BK109" s="179" t="s">
        <v>771</v>
      </c>
      <c r="BL109" s="179" t="s">
        <v>498</v>
      </c>
      <c r="BM109" s="179" t="s">
        <v>499</v>
      </c>
      <c r="BN109" s="179" t="s">
        <v>500</v>
      </c>
      <c r="BO109" s="180"/>
      <c r="BP109" s="216"/>
    </row>
    <row r="110" spans="1:68" x14ac:dyDescent="0.25">
      <c r="A110" s="187">
        <v>2019</v>
      </c>
      <c r="B110" s="188">
        <v>6</v>
      </c>
      <c r="C110" s="189" t="s">
        <v>471</v>
      </c>
      <c r="D110" s="189" t="s">
        <v>472</v>
      </c>
      <c r="E110" s="189" t="s">
        <v>472</v>
      </c>
      <c r="F110" s="189" t="s">
        <v>473</v>
      </c>
      <c r="G110" s="189" t="s">
        <v>474</v>
      </c>
      <c r="H110" s="189" t="s">
        <v>475</v>
      </c>
      <c r="I110" s="190"/>
      <c r="J110" s="189" t="s">
        <v>134</v>
      </c>
      <c r="K110" s="191">
        <v>-27338400</v>
      </c>
      <c r="L110" s="191">
        <v>-27338400</v>
      </c>
      <c r="M110" s="192">
        <v>-1585.63</v>
      </c>
      <c r="N110" s="192">
        <v>-1175.55</v>
      </c>
      <c r="O110" s="192">
        <v>-9218.35</v>
      </c>
      <c r="P110" s="193">
        <v>0</v>
      </c>
      <c r="Q110" s="193">
        <v>0</v>
      </c>
      <c r="R110" s="189" t="s">
        <v>822</v>
      </c>
      <c r="S110" s="189" t="s">
        <v>477</v>
      </c>
      <c r="T110" s="189" t="s">
        <v>478</v>
      </c>
      <c r="U110" s="189" t="s">
        <v>479</v>
      </c>
      <c r="V110" s="188">
        <v>0</v>
      </c>
      <c r="W110" s="187">
        <v>29</v>
      </c>
      <c r="X110" s="189" t="s">
        <v>480</v>
      </c>
      <c r="Y110" s="194">
        <v>43644</v>
      </c>
      <c r="Z110" s="194">
        <v>43644</v>
      </c>
      <c r="AA110" s="195">
        <v>43647.04855324074</v>
      </c>
      <c r="AB110" s="189" t="s">
        <v>481</v>
      </c>
      <c r="AC110" s="189" t="s">
        <v>482</v>
      </c>
      <c r="AD110" s="189" t="s">
        <v>483</v>
      </c>
      <c r="AE110" s="189" t="s">
        <v>525</v>
      </c>
      <c r="AF110" s="190"/>
      <c r="AG110" s="189" t="s">
        <v>819</v>
      </c>
      <c r="AH110" s="190"/>
      <c r="AI110" s="190"/>
      <c r="AJ110" s="190"/>
      <c r="AK110" s="190"/>
      <c r="AL110" s="190"/>
      <c r="AM110" s="190"/>
      <c r="AN110" s="190"/>
      <c r="AO110" s="189" t="s">
        <v>820</v>
      </c>
      <c r="AP110" s="190"/>
      <c r="AQ110" s="190"/>
      <c r="AR110" s="190"/>
      <c r="AS110" s="190"/>
      <c r="AT110" s="190"/>
      <c r="AU110" s="190"/>
      <c r="AV110" s="190"/>
      <c r="AW110" s="190"/>
      <c r="AX110" s="190"/>
      <c r="AY110" s="190"/>
      <c r="AZ110" s="189" t="s">
        <v>487</v>
      </c>
      <c r="BA110" s="189" t="s">
        <v>488</v>
      </c>
      <c r="BB110" s="189" t="s">
        <v>489</v>
      </c>
      <c r="BC110" s="189" t="s">
        <v>490</v>
      </c>
      <c r="BD110" s="189" t="s">
        <v>491</v>
      </c>
      <c r="BE110" s="189" t="s">
        <v>492</v>
      </c>
      <c r="BF110" s="189" t="s">
        <v>488</v>
      </c>
      <c r="BG110" s="189" t="s">
        <v>493</v>
      </c>
      <c r="BH110" s="189" t="s">
        <v>494</v>
      </c>
      <c r="BI110" s="189" t="s">
        <v>495</v>
      </c>
      <c r="BJ110" s="189" t="s">
        <v>496</v>
      </c>
      <c r="BK110" s="189" t="s">
        <v>771</v>
      </c>
      <c r="BL110" s="189" t="s">
        <v>498</v>
      </c>
      <c r="BM110" s="189" t="s">
        <v>499</v>
      </c>
      <c r="BN110" s="189" t="s">
        <v>500</v>
      </c>
      <c r="BO110" s="190"/>
      <c r="BP110" s="189"/>
    </row>
    <row r="111" spans="1:68" x14ac:dyDescent="0.25">
      <c r="A111" s="177">
        <v>2019</v>
      </c>
      <c r="B111" s="178">
        <v>6</v>
      </c>
      <c r="C111" s="179" t="s">
        <v>471</v>
      </c>
      <c r="D111" s="179" t="s">
        <v>472</v>
      </c>
      <c r="E111" s="179" t="s">
        <v>472</v>
      </c>
      <c r="F111" s="179" t="s">
        <v>473</v>
      </c>
      <c r="G111" s="179" t="s">
        <v>474</v>
      </c>
      <c r="H111" s="179" t="s">
        <v>475</v>
      </c>
      <c r="I111" s="180"/>
      <c r="J111" s="179" t="s">
        <v>134</v>
      </c>
      <c r="K111" s="181">
        <v>371775</v>
      </c>
      <c r="L111" s="181">
        <v>371775</v>
      </c>
      <c r="M111" s="182">
        <v>21.56</v>
      </c>
      <c r="N111" s="182">
        <v>15.99</v>
      </c>
      <c r="O111" s="182">
        <v>125.36</v>
      </c>
      <c r="P111" s="183">
        <v>0</v>
      </c>
      <c r="Q111" s="183">
        <v>0</v>
      </c>
      <c r="R111" s="196" t="s">
        <v>790</v>
      </c>
      <c r="S111" s="179" t="s">
        <v>477</v>
      </c>
      <c r="T111" s="179" t="s">
        <v>478</v>
      </c>
      <c r="U111" s="179" t="s">
        <v>479</v>
      </c>
      <c r="V111" s="178">
        <v>0</v>
      </c>
      <c r="W111" s="177">
        <v>38</v>
      </c>
      <c r="X111" s="179" t="s">
        <v>480</v>
      </c>
      <c r="Y111" s="184">
        <v>43643</v>
      </c>
      <c r="Z111" s="184">
        <v>43643</v>
      </c>
      <c r="AA111" s="185">
        <v>43644.443645833337</v>
      </c>
      <c r="AB111" s="179" t="s">
        <v>481</v>
      </c>
      <c r="AC111" s="179" t="s">
        <v>482</v>
      </c>
      <c r="AD111" s="179" t="s">
        <v>483</v>
      </c>
      <c r="AE111" s="179" t="s">
        <v>484</v>
      </c>
      <c r="AF111" s="180"/>
      <c r="AG111" s="179" t="s">
        <v>823</v>
      </c>
      <c r="AH111" s="180"/>
      <c r="AI111" s="180"/>
      <c r="AJ111" s="180"/>
      <c r="AK111" s="180"/>
      <c r="AL111" s="180"/>
      <c r="AM111" s="180"/>
      <c r="AN111" s="180"/>
      <c r="AO111" s="179" t="s">
        <v>824</v>
      </c>
      <c r="AP111" s="180"/>
      <c r="AQ111" s="180"/>
      <c r="AR111" s="180"/>
      <c r="AS111" s="180"/>
      <c r="AT111" s="180"/>
      <c r="AU111" s="180"/>
      <c r="AV111" s="180"/>
      <c r="AW111" s="180"/>
      <c r="AX111" s="180"/>
      <c r="AY111" s="180"/>
      <c r="AZ111" s="179" t="s">
        <v>487</v>
      </c>
      <c r="BA111" s="179" t="s">
        <v>488</v>
      </c>
      <c r="BB111" s="179" t="s">
        <v>489</v>
      </c>
      <c r="BC111" s="179" t="s">
        <v>490</v>
      </c>
      <c r="BD111" s="179" t="s">
        <v>491</v>
      </c>
      <c r="BE111" s="179" t="s">
        <v>492</v>
      </c>
      <c r="BF111" s="179" t="s">
        <v>488</v>
      </c>
      <c r="BG111" s="179" t="s">
        <v>493</v>
      </c>
      <c r="BH111" s="179" t="s">
        <v>494</v>
      </c>
      <c r="BI111" s="179" t="s">
        <v>495</v>
      </c>
      <c r="BJ111" s="179" t="s">
        <v>496</v>
      </c>
      <c r="BK111" s="179" t="s">
        <v>771</v>
      </c>
      <c r="BL111" s="179" t="s">
        <v>498</v>
      </c>
      <c r="BM111" s="179" t="s">
        <v>499</v>
      </c>
      <c r="BN111" s="179" t="s">
        <v>500</v>
      </c>
      <c r="BO111" s="180"/>
      <c r="BP111" t="str">
        <f t="shared" ref="BP111:BP115" si="15">IF(K111&gt;0,"D","C")</f>
        <v>D</v>
      </c>
    </row>
    <row r="112" spans="1:68" x14ac:dyDescent="0.25">
      <c r="A112" s="187">
        <v>2019</v>
      </c>
      <c r="B112" s="188">
        <v>6</v>
      </c>
      <c r="C112" s="189" t="s">
        <v>471</v>
      </c>
      <c r="D112" s="189" t="s">
        <v>472</v>
      </c>
      <c r="E112" s="189" t="s">
        <v>472</v>
      </c>
      <c r="F112" s="189" t="s">
        <v>473</v>
      </c>
      <c r="G112" s="189" t="s">
        <v>474</v>
      </c>
      <c r="H112" s="189" t="s">
        <v>475</v>
      </c>
      <c r="I112" s="190"/>
      <c r="J112" s="189" t="s">
        <v>134</v>
      </c>
      <c r="K112" s="191">
        <v>3273337</v>
      </c>
      <c r="L112" s="191">
        <v>3273337</v>
      </c>
      <c r="M112" s="192">
        <v>189.85</v>
      </c>
      <c r="N112" s="192">
        <v>140.75</v>
      </c>
      <c r="O112" s="192">
        <v>1103.75</v>
      </c>
      <c r="P112" s="193">
        <v>0</v>
      </c>
      <c r="Q112" s="193">
        <v>0</v>
      </c>
      <c r="R112" s="197" t="s">
        <v>793</v>
      </c>
      <c r="S112" s="189" t="s">
        <v>477</v>
      </c>
      <c r="T112" s="189" t="s">
        <v>478</v>
      </c>
      <c r="U112" s="189" t="s">
        <v>479</v>
      </c>
      <c r="V112" s="188">
        <v>0</v>
      </c>
      <c r="W112" s="187">
        <v>38</v>
      </c>
      <c r="X112" s="189" t="s">
        <v>480</v>
      </c>
      <c r="Y112" s="194">
        <v>43643</v>
      </c>
      <c r="Z112" s="194">
        <v>43643</v>
      </c>
      <c r="AA112" s="195">
        <v>43644.443645833337</v>
      </c>
      <c r="AB112" s="189" t="s">
        <v>481</v>
      </c>
      <c r="AC112" s="189" t="s">
        <v>482</v>
      </c>
      <c r="AD112" s="189" t="s">
        <v>483</v>
      </c>
      <c r="AE112" s="189" t="s">
        <v>484</v>
      </c>
      <c r="AF112" s="190"/>
      <c r="AG112" s="189" t="s">
        <v>823</v>
      </c>
      <c r="AH112" s="190"/>
      <c r="AI112" s="190"/>
      <c r="AJ112" s="190"/>
      <c r="AK112" s="190"/>
      <c r="AL112" s="190"/>
      <c r="AM112" s="190"/>
      <c r="AN112" s="190"/>
      <c r="AO112" s="189" t="s">
        <v>824</v>
      </c>
      <c r="AP112" s="190"/>
      <c r="AQ112" s="190"/>
      <c r="AR112" s="190"/>
      <c r="AS112" s="190"/>
      <c r="AT112" s="190"/>
      <c r="AU112" s="190"/>
      <c r="AV112" s="190"/>
      <c r="AW112" s="190"/>
      <c r="AX112" s="190"/>
      <c r="AY112" s="190"/>
      <c r="AZ112" s="189" t="s">
        <v>487</v>
      </c>
      <c r="BA112" s="189" t="s">
        <v>488</v>
      </c>
      <c r="BB112" s="189" t="s">
        <v>489</v>
      </c>
      <c r="BC112" s="189" t="s">
        <v>490</v>
      </c>
      <c r="BD112" s="189" t="s">
        <v>491</v>
      </c>
      <c r="BE112" s="189" t="s">
        <v>492</v>
      </c>
      <c r="BF112" s="189" t="s">
        <v>488</v>
      </c>
      <c r="BG112" s="189" t="s">
        <v>493</v>
      </c>
      <c r="BH112" s="189" t="s">
        <v>494</v>
      </c>
      <c r="BI112" s="189" t="s">
        <v>495</v>
      </c>
      <c r="BJ112" s="189" t="s">
        <v>496</v>
      </c>
      <c r="BK112" s="189" t="s">
        <v>771</v>
      </c>
      <c r="BL112" s="189" t="s">
        <v>498</v>
      </c>
      <c r="BM112" s="189" t="s">
        <v>499</v>
      </c>
      <c r="BN112" s="189" t="s">
        <v>500</v>
      </c>
      <c r="BO112" s="190"/>
      <c r="BP112" t="str">
        <f t="shared" si="15"/>
        <v>D</v>
      </c>
    </row>
    <row r="113" spans="1:68" x14ac:dyDescent="0.25">
      <c r="A113" s="177">
        <v>2019</v>
      </c>
      <c r="B113" s="178">
        <v>6</v>
      </c>
      <c r="C113" s="179" t="s">
        <v>471</v>
      </c>
      <c r="D113" s="179" t="s">
        <v>472</v>
      </c>
      <c r="E113" s="179" t="s">
        <v>472</v>
      </c>
      <c r="F113" s="179" t="s">
        <v>473</v>
      </c>
      <c r="G113" s="179" t="s">
        <v>474</v>
      </c>
      <c r="H113" s="179" t="s">
        <v>475</v>
      </c>
      <c r="I113" s="180"/>
      <c r="J113" s="179" t="s">
        <v>134</v>
      </c>
      <c r="K113" s="181">
        <v>424713807</v>
      </c>
      <c r="L113" s="181">
        <v>424713807</v>
      </c>
      <c r="M113" s="182">
        <v>24633.4</v>
      </c>
      <c r="N113" s="182">
        <v>18262.689999999999</v>
      </c>
      <c r="O113" s="182">
        <v>143210.99</v>
      </c>
      <c r="P113" s="183">
        <v>0</v>
      </c>
      <c r="Q113" s="183">
        <v>0</v>
      </c>
      <c r="R113" s="196" t="s">
        <v>795</v>
      </c>
      <c r="S113" s="179" t="s">
        <v>477</v>
      </c>
      <c r="T113" s="179" t="s">
        <v>478</v>
      </c>
      <c r="U113" s="179" t="s">
        <v>479</v>
      </c>
      <c r="V113" s="178">
        <v>0</v>
      </c>
      <c r="W113" s="177">
        <v>38</v>
      </c>
      <c r="X113" s="179" t="s">
        <v>480</v>
      </c>
      <c r="Y113" s="184">
        <v>43643</v>
      </c>
      <c r="Z113" s="184">
        <v>43643</v>
      </c>
      <c r="AA113" s="185">
        <v>43644.443645833337</v>
      </c>
      <c r="AB113" s="179" t="s">
        <v>481</v>
      </c>
      <c r="AC113" s="179" t="s">
        <v>482</v>
      </c>
      <c r="AD113" s="179" t="s">
        <v>483</v>
      </c>
      <c r="AE113" s="179" t="s">
        <v>484</v>
      </c>
      <c r="AF113" s="180"/>
      <c r="AG113" s="179" t="s">
        <v>823</v>
      </c>
      <c r="AH113" s="180"/>
      <c r="AI113" s="180"/>
      <c r="AJ113" s="180"/>
      <c r="AK113" s="180"/>
      <c r="AL113" s="180"/>
      <c r="AM113" s="180"/>
      <c r="AN113" s="180"/>
      <c r="AO113" s="179" t="s">
        <v>824</v>
      </c>
      <c r="AP113" s="180"/>
      <c r="AQ113" s="180"/>
      <c r="AR113" s="180"/>
      <c r="AS113" s="180"/>
      <c r="AT113" s="180"/>
      <c r="AU113" s="180"/>
      <c r="AV113" s="180"/>
      <c r="AW113" s="180"/>
      <c r="AX113" s="180"/>
      <c r="AY113" s="180"/>
      <c r="AZ113" s="179" t="s">
        <v>487</v>
      </c>
      <c r="BA113" s="179" t="s">
        <v>488</v>
      </c>
      <c r="BB113" s="179" t="s">
        <v>489</v>
      </c>
      <c r="BC113" s="179" t="s">
        <v>490</v>
      </c>
      <c r="BD113" s="179" t="s">
        <v>491</v>
      </c>
      <c r="BE113" s="179" t="s">
        <v>492</v>
      </c>
      <c r="BF113" s="179" t="s">
        <v>488</v>
      </c>
      <c r="BG113" s="179" t="s">
        <v>493</v>
      </c>
      <c r="BH113" s="179" t="s">
        <v>494</v>
      </c>
      <c r="BI113" s="179" t="s">
        <v>495</v>
      </c>
      <c r="BJ113" s="179" t="s">
        <v>496</v>
      </c>
      <c r="BK113" s="179" t="s">
        <v>771</v>
      </c>
      <c r="BL113" s="179" t="s">
        <v>498</v>
      </c>
      <c r="BM113" s="179" t="s">
        <v>499</v>
      </c>
      <c r="BN113" s="179" t="s">
        <v>500</v>
      </c>
      <c r="BO113" s="180"/>
      <c r="BP113" t="str">
        <f t="shared" si="15"/>
        <v>D</v>
      </c>
    </row>
    <row r="114" spans="1:68" x14ac:dyDescent="0.25">
      <c r="A114" s="187">
        <v>2019</v>
      </c>
      <c r="B114" s="188">
        <v>6</v>
      </c>
      <c r="C114" s="189" t="s">
        <v>471</v>
      </c>
      <c r="D114" s="189" t="s">
        <v>472</v>
      </c>
      <c r="E114" s="189" t="s">
        <v>472</v>
      </c>
      <c r="F114" s="189" t="s">
        <v>473</v>
      </c>
      <c r="G114" s="189" t="s">
        <v>474</v>
      </c>
      <c r="H114" s="189" t="s">
        <v>475</v>
      </c>
      <c r="I114" s="190"/>
      <c r="J114" s="189" t="s">
        <v>134</v>
      </c>
      <c r="K114" s="191">
        <v>2060000</v>
      </c>
      <c r="L114" s="191">
        <v>2060000</v>
      </c>
      <c r="M114" s="192">
        <v>119.48</v>
      </c>
      <c r="N114" s="192">
        <v>88.58</v>
      </c>
      <c r="O114" s="192">
        <v>694.62</v>
      </c>
      <c r="P114" s="193">
        <v>0</v>
      </c>
      <c r="Q114" s="193">
        <v>0</v>
      </c>
      <c r="R114" s="197" t="s">
        <v>800</v>
      </c>
      <c r="S114" s="189" t="s">
        <v>477</v>
      </c>
      <c r="T114" s="189" t="s">
        <v>478</v>
      </c>
      <c r="U114" s="189" t="s">
        <v>479</v>
      </c>
      <c r="V114" s="188">
        <v>0</v>
      </c>
      <c r="W114" s="187">
        <v>38</v>
      </c>
      <c r="X114" s="189" t="s">
        <v>480</v>
      </c>
      <c r="Y114" s="194">
        <v>43643</v>
      </c>
      <c r="Z114" s="194">
        <v>43643</v>
      </c>
      <c r="AA114" s="195">
        <v>43644.443645833337</v>
      </c>
      <c r="AB114" s="189" t="s">
        <v>481</v>
      </c>
      <c r="AC114" s="189" t="s">
        <v>482</v>
      </c>
      <c r="AD114" s="189" t="s">
        <v>483</v>
      </c>
      <c r="AE114" s="189" t="s">
        <v>484</v>
      </c>
      <c r="AF114" s="190"/>
      <c r="AG114" s="189" t="s">
        <v>823</v>
      </c>
      <c r="AH114" s="190"/>
      <c r="AI114" s="190"/>
      <c r="AJ114" s="190"/>
      <c r="AK114" s="190"/>
      <c r="AL114" s="190"/>
      <c r="AM114" s="190"/>
      <c r="AN114" s="190"/>
      <c r="AO114" s="189" t="s">
        <v>824</v>
      </c>
      <c r="AP114" s="190"/>
      <c r="AQ114" s="190"/>
      <c r="AR114" s="190"/>
      <c r="AS114" s="190"/>
      <c r="AT114" s="190"/>
      <c r="AU114" s="190"/>
      <c r="AV114" s="190"/>
      <c r="AW114" s="190"/>
      <c r="AX114" s="190"/>
      <c r="AY114" s="190"/>
      <c r="AZ114" s="189" t="s">
        <v>487</v>
      </c>
      <c r="BA114" s="189" t="s">
        <v>488</v>
      </c>
      <c r="BB114" s="189" t="s">
        <v>489</v>
      </c>
      <c r="BC114" s="189" t="s">
        <v>490</v>
      </c>
      <c r="BD114" s="189" t="s">
        <v>491</v>
      </c>
      <c r="BE114" s="189" t="s">
        <v>492</v>
      </c>
      <c r="BF114" s="189" t="s">
        <v>488</v>
      </c>
      <c r="BG114" s="189" t="s">
        <v>493</v>
      </c>
      <c r="BH114" s="189" t="s">
        <v>494</v>
      </c>
      <c r="BI114" s="189" t="s">
        <v>495</v>
      </c>
      <c r="BJ114" s="189" t="s">
        <v>496</v>
      </c>
      <c r="BK114" s="189" t="s">
        <v>771</v>
      </c>
      <c r="BL114" s="189" t="s">
        <v>498</v>
      </c>
      <c r="BM114" s="189" t="s">
        <v>499</v>
      </c>
      <c r="BN114" s="189" t="s">
        <v>500</v>
      </c>
      <c r="BO114" s="190"/>
      <c r="BP114" t="str">
        <f t="shared" si="15"/>
        <v>D</v>
      </c>
    </row>
    <row r="115" spans="1:68" x14ac:dyDescent="0.25">
      <c r="A115" s="177">
        <v>2019</v>
      </c>
      <c r="B115" s="178">
        <v>6</v>
      </c>
      <c r="C115" s="179" t="s">
        <v>471</v>
      </c>
      <c r="D115" s="179" t="s">
        <v>472</v>
      </c>
      <c r="E115" s="179" t="s">
        <v>472</v>
      </c>
      <c r="F115" s="179" t="s">
        <v>473</v>
      </c>
      <c r="G115" s="179" t="s">
        <v>474</v>
      </c>
      <c r="H115" s="179" t="s">
        <v>475</v>
      </c>
      <c r="I115" s="180"/>
      <c r="J115" s="179" t="s">
        <v>134</v>
      </c>
      <c r="K115" s="181">
        <v>1053155</v>
      </c>
      <c r="L115" s="181">
        <v>1053155</v>
      </c>
      <c r="M115" s="182">
        <v>61.08</v>
      </c>
      <c r="N115" s="182">
        <v>45.29</v>
      </c>
      <c r="O115" s="182">
        <v>355.12</v>
      </c>
      <c r="P115" s="183">
        <v>0</v>
      </c>
      <c r="Q115" s="183">
        <v>0</v>
      </c>
      <c r="R115" s="196" t="s">
        <v>533</v>
      </c>
      <c r="S115" s="179" t="s">
        <v>477</v>
      </c>
      <c r="T115" s="179" t="s">
        <v>478</v>
      </c>
      <c r="U115" s="179" t="s">
        <v>479</v>
      </c>
      <c r="V115" s="178">
        <v>0</v>
      </c>
      <c r="W115" s="177">
        <v>38</v>
      </c>
      <c r="X115" s="179" t="s">
        <v>480</v>
      </c>
      <c r="Y115" s="184">
        <v>43643</v>
      </c>
      <c r="Z115" s="184">
        <v>43643</v>
      </c>
      <c r="AA115" s="185">
        <v>43644.443645833337</v>
      </c>
      <c r="AB115" s="179" t="s">
        <v>481</v>
      </c>
      <c r="AC115" s="179" t="s">
        <v>482</v>
      </c>
      <c r="AD115" s="179" t="s">
        <v>483</v>
      </c>
      <c r="AE115" s="179" t="s">
        <v>484</v>
      </c>
      <c r="AF115" s="180"/>
      <c r="AG115" s="179" t="s">
        <v>823</v>
      </c>
      <c r="AH115" s="180"/>
      <c r="AI115" s="180"/>
      <c r="AJ115" s="180"/>
      <c r="AK115" s="180"/>
      <c r="AL115" s="180"/>
      <c r="AM115" s="180"/>
      <c r="AN115" s="180"/>
      <c r="AO115" s="179" t="s">
        <v>824</v>
      </c>
      <c r="AP115" s="180"/>
      <c r="AQ115" s="180"/>
      <c r="AR115" s="180"/>
      <c r="AS115" s="180"/>
      <c r="AT115" s="180"/>
      <c r="AU115" s="180"/>
      <c r="AV115" s="180"/>
      <c r="AW115" s="180"/>
      <c r="AX115" s="180"/>
      <c r="AY115" s="180"/>
      <c r="AZ115" s="179" t="s">
        <v>487</v>
      </c>
      <c r="BA115" s="179" t="s">
        <v>488</v>
      </c>
      <c r="BB115" s="179" t="s">
        <v>489</v>
      </c>
      <c r="BC115" s="179" t="s">
        <v>490</v>
      </c>
      <c r="BD115" s="179" t="s">
        <v>491</v>
      </c>
      <c r="BE115" s="179" t="s">
        <v>492</v>
      </c>
      <c r="BF115" s="179" t="s">
        <v>488</v>
      </c>
      <c r="BG115" s="179" t="s">
        <v>493</v>
      </c>
      <c r="BH115" s="179" t="s">
        <v>494</v>
      </c>
      <c r="BI115" s="179" t="s">
        <v>495</v>
      </c>
      <c r="BJ115" s="179" t="s">
        <v>496</v>
      </c>
      <c r="BK115" s="179" t="s">
        <v>771</v>
      </c>
      <c r="BL115" s="179" t="s">
        <v>498</v>
      </c>
      <c r="BM115" s="179" t="s">
        <v>499</v>
      </c>
      <c r="BN115" s="179" t="s">
        <v>500</v>
      </c>
      <c r="BO115" s="180"/>
      <c r="BP115" t="str">
        <f t="shared" si="15"/>
        <v>D</v>
      </c>
    </row>
    <row r="116" spans="1:68" x14ac:dyDescent="0.25">
      <c r="A116" s="187">
        <v>2019</v>
      </c>
      <c r="B116" s="188">
        <v>6</v>
      </c>
      <c r="C116" s="189" t="s">
        <v>471</v>
      </c>
      <c r="D116" s="189" t="s">
        <v>472</v>
      </c>
      <c r="E116" s="189" t="s">
        <v>472</v>
      </c>
      <c r="F116" s="189" t="s">
        <v>473</v>
      </c>
      <c r="G116" s="189" t="s">
        <v>474</v>
      </c>
      <c r="H116" s="189" t="s">
        <v>475</v>
      </c>
      <c r="I116" s="190"/>
      <c r="J116" s="189" t="s">
        <v>134</v>
      </c>
      <c r="K116" s="191">
        <v>178635720</v>
      </c>
      <c r="L116" s="191">
        <v>178635720</v>
      </c>
      <c r="M116" s="192">
        <v>10360.870000000001</v>
      </c>
      <c r="N116" s="192">
        <v>7681.34</v>
      </c>
      <c r="O116" s="192">
        <v>60234.91</v>
      </c>
      <c r="P116" s="193">
        <v>0</v>
      </c>
      <c r="Q116" s="193">
        <v>0</v>
      </c>
      <c r="R116" s="189" t="s">
        <v>821</v>
      </c>
      <c r="S116" s="189" t="s">
        <v>477</v>
      </c>
      <c r="T116" s="189" t="s">
        <v>478</v>
      </c>
      <c r="U116" s="189" t="s">
        <v>479</v>
      </c>
      <c r="V116" s="188">
        <v>0</v>
      </c>
      <c r="W116" s="187">
        <v>38</v>
      </c>
      <c r="X116" s="189" t="s">
        <v>480</v>
      </c>
      <c r="Y116" s="194">
        <v>43643</v>
      </c>
      <c r="Z116" s="194">
        <v>43643</v>
      </c>
      <c r="AA116" s="195">
        <v>43644.443645833337</v>
      </c>
      <c r="AB116" s="189" t="s">
        <v>481</v>
      </c>
      <c r="AC116" s="189" t="s">
        <v>482</v>
      </c>
      <c r="AD116" s="189" t="s">
        <v>483</v>
      </c>
      <c r="AE116" s="189" t="s">
        <v>484</v>
      </c>
      <c r="AF116" s="190"/>
      <c r="AG116" s="189" t="s">
        <v>825</v>
      </c>
      <c r="AH116" s="190"/>
      <c r="AI116" s="190"/>
      <c r="AJ116" s="190"/>
      <c r="AK116" s="190"/>
      <c r="AL116" s="190"/>
      <c r="AM116" s="190"/>
      <c r="AN116" s="190"/>
      <c r="AO116" s="189" t="s">
        <v>826</v>
      </c>
      <c r="AP116" s="190"/>
      <c r="AQ116" s="190"/>
      <c r="AR116" s="190"/>
      <c r="AS116" s="190"/>
      <c r="AT116" s="190"/>
      <c r="AU116" s="190"/>
      <c r="AV116" s="190"/>
      <c r="AW116" s="190"/>
      <c r="AX116" s="190"/>
      <c r="AY116" s="190"/>
      <c r="AZ116" s="189" t="s">
        <v>487</v>
      </c>
      <c r="BA116" s="189" t="s">
        <v>488</v>
      </c>
      <c r="BB116" s="189" t="s">
        <v>489</v>
      </c>
      <c r="BC116" s="189" t="s">
        <v>490</v>
      </c>
      <c r="BD116" s="189" t="s">
        <v>491</v>
      </c>
      <c r="BE116" s="189" t="s">
        <v>492</v>
      </c>
      <c r="BF116" s="189" t="s">
        <v>488</v>
      </c>
      <c r="BG116" s="189" t="s">
        <v>493</v>
      </c>
      <c r="BH116" s="189" t="s">
        <v>494</v>
      </c>
      <c r="BI116" s="189" t="s">
        <v>495</v>
      </c>
      <c r="BJ116" s="189" t="s">
        <v>496</v>
      </c>
      <c r="BK116" s="189" t="s">
        <v>771</v>
      </c>
      <c r="BL116" s="189" t="s">
        <v>498</v>
      </c>
      <c r="BM116" s="189" t="s">
        <v>499</v>
      </c>
      <c r="BN116" s="189" t="s">
        <v>500</v>
      </c>
      <c r="BO116" s="190"/>
      <c r="BP116" s="189"/>
    </row>
    <row r="117" spans="1:68" x14ac:dyDescent="0.25">
      <c r="A117" s="177">
        <v>2019</v>
      </c>
      <c r="B117" s="178">
        <v>6</v>
      </c>
      <c r="C117" s="179" t="s">
        <v>471</v>
      </c>
      <c r="D117" s="179" t="s">
        <v>472</v>
      </c>
      <c r="E117" s="179" t="s">
        <v>472</v>
      </c>
      <c r="F117" s="179" t="s">
        <v>473</v>
      </c>
      <c r="G117" s="179" t="s">
        <v>474</v>
      </c>
      <c r="H117" s="179" t="s">
        <v>475</v>
      </c>
      <c r="I117" s="180"/>
      <c r="J117" s="179" t="s">
        <v>134</v>
      </c>
      <c r="K117" s="181">
        <v>27338400</v>
      </c>
      <c r="L117" s="181">
        <v>27338400</v>
      </c>
      <c r="M117" s="182">
        <v>1585.63</v>
      </c>
      <c r="N117" s="182">
        <v>1175.55</v>
      </c>
      <c r="O117" s="182">
        <v>9218.35</v>
      </c>
      <c r="P117" s="183">
        <v>0</v>
      </c>
      <c r="Q117" s="183">
        <v>0</v>
      </c>
      <c r="R117" s="179" t="s">
        <v>822</v>
      </c>
      <c r="S117" s="179" t="s">
        <v>477</v>
      </c>
      <c r="T117" s="179" t="s">
        <v>478</v>
      </c>
      <c r="U117" s="179" t="s">
        <v>479</v>
      </c>
      <c r="V117" s="178">
        <v>0</v>
      </c>
      <c r="W117" s="177">
        <v>38</v>
      </c>
      <c r="X117" s="179" t="s">
        <v>480</v>
      </c>
      <c r="Y117" s="184">
        <v>43643</v>
      </c>
      <c r="Z117" s="184">
        <v>43643</v>
      </c>
      <c r="AA117" s="185">
        <v>43644.443645833337</v>
      </c>
      <c r="AB117" s="179" t="s">
        <v>481</v>
      </c>
      <c r="AC117" s="179" t="s">
        <v>482</v>
      </c>
      <c r="AD117" s="179" t="s">
        <v>483</v>
      </c>
      <c r="AE117" s="179" t="s">
        <v>484</v>
      </c>
      <c r="AF117" s="180"/>
      <c r="AG117" s="179" t="s">
        <v>825</v>
      </c>
      <c r="AH117" s="180"/>
      <c r="AI117" s="180"/>
      <c r="AJ117" s="180"/>
      <c r="AK117" s="180"/>
      <c r="AL117" s="180"/>
      <c r="AM117" s="180"/>
      <c r="AN117" s="180"/>
      <c r="AO117" s="179" t="s">
        <v>826</v>
      </c>
      <c r="AP117" s="180"/>
      <c r="AQ117" s="180"/>
      <c r="AR117" s="180"/>
      <c r="AS117" s="180"/>
      <c r="AT117" s="180"/>
      <c r="AU117" s="180"/>
      <c r="AV117" s="180"/>
      <c r="AW117" s="180"/>
      <c r="AX117" s="180"/>
      <c r="AY117" s="180"/>
      <c r="AZ117" s="179" t="s">
        <v>487</v>
      </c>
      <c r="BA117" s="179" t="s">
        <v>488</v>
      </c>
      <c r="BB117" s="179" t="s">
        <v>489</v>
      </c>
      <c r="BC117" s="179" t="s">
        <v>490</v>
      </c>
      <c r="BD117" s="179" t="s">
        <v>491</v>
      </c>
      <c r="BE117" s="179" t="s">
        <v>492</v>
      </c>
      <c r="BF117" s="179" t="s">
        <v>488</v>
      </c>
      <c r="BG117" s="179" t="s">
        <v>493</v>
      </c>
      <c r="BH117" s="179" t="s">
        <v>494</v>
      </c>
      <c r="BI117" s="179" t="s">
        <v>495</v>
      </c>
      <c r="BJ117" s="179" t="s">
        <v>496</v>
      </c>
      <c r="BK117" s="179" t="s">
        <v>771</v>
      </c>
      <c r="BL117" s="179" t="s">
        <v>498</v>
      </c>
      <c r="BM117" s="179" t="s">
        <v>499</v>
      </c>
      <c r="BN117" s="179" t="s">
        <v>500</v>
      </c>
      <c r="BO117" s="180"/>
      <c r="BP117" s="216"/>
    </row>
    <row r="118" spans="1:68" x14ac:dyDescent="0.25">
      <c r="A118" s="187">
        <v>2019</v>
      </c>
      <c r="B118" s="188">
        <v>6</v>
      </c>
      <c r="C118" s="189" t="s">
        <v>471</v>
      </c>
      <c r="D118" s="189" t="s">
        <v>472</v>
      </c>
      <c r="E118" s="189" t="s">
        <v>472</v>
      </c>
      <c r="F118" s="189" t="s">
        <v>473</v>
      </c>
      <c r="G118" s="189" t="s">
        <v>474</v>
      </c>
      <c r="H118" s="189" t="s">
        <v>475</v>
      </c>
      <c r="I118" s="190"/>
      <c r="J118" s="189" t="s">
        <v>134</v>
      </c>
      <c r="K118" s="191">
        <v>-2185000</v>
      </c>
      <c r="L118" s="191">
        <v>-2185000</v>
      </c>
      <c r="M118" s="192">
        <v>-126.73</v>
      </c>
      <c r="N118" s="192">
        <v>-93.96</v>
      </c>
      <c r="O118" s="192">
        <v>-736.77</v>
      </c>
      <c r="P118" s="193">
        <v>0</v>
      </c>
      <c r="Q118" s="193">
        <v>0</v>
      </c>
      <c r="R118" s="197" t="s">
        <v>827</v>
      </c>
      <c r="S118" s="189" t="s">
        <v>477</v>
      </c>
      <c r="T118" s="189" t="s">
        <v>478</v>
      </c>
      <c r="U118" s="189" t="s">
        <v>479</v>
      </c>
      <c r="V118" s="188">
        <v>0</v>
      </c>
      <c r="W118" s="187">
        <v>48</v>
      </c>
      <c r="X118" s="189" t="s">
        <v>480</v>
      </c>
      <c r="Y118" s="194">
        <v>43644</v>
      </c>
      <c r="Z118" s="194">
        <v>43644</v>
      </c>
      <c r="AA118" s="195">
        <v>43647.329756944448</v>
      </c>
      <c r="AB118" s="189" t="s">
        <v>481</v>
      </c>
      <c r="AC118" s="189" t="s">
        <v>482</v>
      </c>
      <c r="AD118" s="189" t="s">
        <v>483</v>
      </c>
      <c r="AE118" s="189" t="s">
        <v>525</v>
      </c>
      <c r="AF118" s="190"/>
      <c r="AG118" s="189" t="s">
        <v>828</v>
      </c>
      <c r="AH118" s="190"/>
      <c r="AI118" s="190"/>
      <c r="AJ118" s="190"/>
      <c r="AK118" s="190"/>
      <c r="AL118" s="190"/>
      <c r="AM118" s="190"/>
      <c r="AN118" s="190"/>
      <c r="AO118" s="189" t="s">
        <v>829</v>
      </c>
      <c r="AP118" s="190"/>
      <c r="AQ118" s="190"/>
      <c r="AR118" s="190"/>
      <c r="AS118" s="190"/>
      <c r="AT118" s="190"/>
      <c r="AU118" s="190"/>
      <c r="AV118" s="190"/>
      <c r="AW118" s="190"/>
      <c r="AX118" s="190"/>
      <c r="AY118" s="190"/>
      <c r="AZ118" s="189" t="s">
        <v>487</v>
      </c>
      <c r="BA118" s="189" t="s">
        <v>488</v>
      </c>
      <c r="BB118" s="189" t="s">
        <v>489</v>
      </c>
      <c r="BC118" s="189" t="s">
        <v>490</v>
      </c>
      <c r="BD118" s="189" t="s">
        <v>491</v>
      </c>
      <c r="BE118" s="189" t="s">
        <v>492</v>
      </c>
      <c r="BF118" s="189" t="s">
        <v>488</v>
      </c>
      <c r="BG118" s="189" t="s">
        <v>493</v>
      </c>
      <c r="BH118" s="189" t="s">
        <v>494</v>
      </c>
      <c r="BI118" s="189" t="s">
        <v>495</v>
      </c>
      <c r="BJ118" s="189" t="s">
        <v>496</v>
      </c>
      <c r="BK118" s="189" t="s">
        <v>771</v>
      </c>
      <c r="BL118" s="189" t="s">
        <v>498</v>
      </c>
      <c r="BM118" s="189" t="s">
        <v>499</v>
      </c>
      <c r="BN118" s="189" t="s">
        <v>500</v>
      </c>
      <c r="BO118" s="190"/>
      <c r="BP118" t="str">
        <f t="shared" ref="BP118:BP119" si="16">IF(K118&gt;0,"D","C")</f>
        <v>C</v>
      </c>
    </row>
    <row r="119" spans="1:68" x14ac:dyDescent="0.25">
      <c r="A119" s="177">
        <v>2019</v>
      </c>
      <c r="B119" s="178">
        <v>6</v>
      </c>
      <c r="C119" s="179" t="s">
        <v>471</v>
      </c>
      <c r="D119" s="179" t="s">
        <v>472</v>
      </c>
      <c r="E119" s="179" t="s">
        <v>472</v>
      </c>
      <c r="F119" s="179" t="s">
        <v>473</v>
      </c>
      <c r="G119" s="179" t="s">
        <v>474</v>
      </c>
      <c r="H119" s="179" t="s">
        <v>475</v>
      </c>
      <c r="I119" s="180"/>
      <c r="J119" s="179" t="s">
        <v>134</v>
      </c>
      <c r="K119" s="181">
        <v>-1095769</v>
      </c>
      <c r="L119" s="181">
        <v>-1095769</v>
      </c>
      <c r="M119" s="182">
        <v>-61.36</v>
      </c>
      <c r="N119" s="182">
        <v>-47.12</v>
      </c>
      <c r="O119" s="182">
        <v>-367.92</v>
      </c>
      <c r="P119" s="183">
        <v>0</v>
      </c>
      <c r="Q119" s="183">
        <v>0</v>
      </c>
      <c r="R119" s="196" t="s">
        <v>533</v>
      </c>
      <c r="S119" s="179" t="s">
        <v>477</v>
      </c>
      <c r="T119" s="179" t="s">
        <v>478</v>
      </c>
      <c r="U119" s="179" t="s">
        <v>479</v>
      </c>
      <c r="V119" s="178">
        <v>0</v>
      </c>
      <c r="W119" s="177">
        <v>63</v>
      </c>
      <c r="X119" s="179" t="s">
        <v>480</v>
      </c>
      <c r="Y119" s="184">
        <v>43643</v>
      </c>
      <c r="Z119" s="184">
        <v>43643</v>
      </c>
      <c r="AA119" s="185">
        <v>43647.329756944448</v>
      </c>
      <c r="AB119" s="179" t="s">
        <v>481</v>
      </c>
      <c r="AC119" s="179" t="s">
        <v>482</v>
      </c>
      <c r="AD119" s="179" t="s">
        <v>483</v>
      </c>
      <c r="AE119" s="179" t="s">
        <v>534</v>
      </c>
      <c r="AF119" s="180"/>
      <c r="AG119" s="179" t="s">
        <v>830</v>
      </c>
      <c r="AH119" s="180"/>
      <c r="AI119" s="180"/>
      <c r="AJ119" s="180"/>
      <c r="AK119" s="180"/>
      <c r="AL119" s="180"/>
      <c r="AM119" s="180"/>
      <c r="AN119" s="180"/>
      <c r="AO119" s="179" t="s">
        <v>820</v>
      </c>
      <c r="AP119" s="180"/>
      <c r="AQ119" s="180"/>
      <c r="AR119" s="180"/>
      <c r="AS119" s="180"/>
      <c r="AT119" s="180"/>
      <c r="AU119" s="180"/>
      <c r="AV119" s="180"/>
      <c r="AW119" s="180"/>
      <c r="AX119" s="180"/>
      <c r="AY119" s="180"/>
      <c r="AZ119" s="179" t="s">
        <v>487</v>
      </c>
      <c r="BA119" s="179" t="s">
        <v>488</v>
      </c>
      <c r="BB119" s="179" t="s">
        <v>489</v>
      </c>
      <c r="BC119" s="179" t="s">
        <v>490</v>
      </c>
      <c r="BD119" s="179" t="s">
        <v>491</v>
      </c>
      <c r="BE119" s="179" t="s">
        <v>492</v>
      </c>
      <c r="BF119" s="179" t="s">
        <v>488</v>
      </c>
      <c r="BG119" s="179" t="s">
        <v>493</v>
      </c>
      <c r="BH119" s="179" t="s">
        <v>494</v>
      </c>
      <c r="BI119" s="179" t="s">
        <v>495</v>
      </c>
      <c r="BJ119" s="179" t="s">
        <v>496</v>
      </c>
      <c r="BK119" s="179" t="s">
        <v>771</v>
      </c>
      <c r="BL119" s="179" t="s">
        <v>498</v>
      </c>
      <c r="BM119" s="179" t="s">
        <v>499</v>
      </c>
      <c r="BN119" s="179" t="s">
        <v>500</v>
      </c>
      <c r="BO119" s="180"/>
      <c r="BP119" t="str">
        <f t="shared" si="16"/>
        <v>C</v>
      </c>
    </row>
    <row r="120" spans="1:68" x14ac:dyDescent="0.25">
      <c r="A120" s="187">
        <v>2019</v>
      </c>
      <c r="B120" s="188">
        <v>6</v>
      </c>
      <c r="C120" s="189" t="s">
        <v>471</v>
      </c>
      <c r="D120" s="189" t="s">
        <v>536</v>
      </c>
      <c r="E120" s="189" t="s">
        <v>472</v>
      </c>
      <c r="F120" s="189" t="s">
        <v>473</v>
      </c>
      <c r="G120" s="189" t="s">
        <v>474</v>
      </c>
      <c r="H120" s="189" t="s">
        <v>475</v>
      </c>
      <c r="I120" s="190"/>
      <c r="J120" s="189" t="s">
        <v>134</v>
      </c>
      <c r="K120" s="191">
        <v>0</v>
      </c>
      <c r="L120" s="191">
        <v>0</v>
      </c>
      <c r="M120" s="192">
        <v>-386.16</v>
      </c>
      <c r="N120" s="192">
        <v>-0.01</v>
      </c>
      <c r="O120" s="192">
        <v>-276.07</v>
      </c>
      <c r="P120" s="193">
        <v>0</v>
      </c>
      <c r="Q120" s="193">
        <v>0</v>
      </c>
      <c r="R120" s="189" t="s">
        <v>537</v>
      </c>
      <c r="S120" s="190"/>
      <c r="T120" s="189" t="s">
        <v>538</v>
      </c>
      <c r="U120" s="189" t="s">
        <v>539</v>
      </c>
      <c r="V120" s="188">
        <v>0</v>
      </c>
      <c r="W120" s="187">
        <v>51</v>
      </c>
      <c r="X120" s="189" t="s">
        <v>480</v>
      </c>
      <c r="Y120" s="194">
        <v>43646</v>
      </c>
      <c r="Z120" s="194">
        <v>43646</v>
      </c>
      <c r="AA120" s="195">
        <v>43645.11855324074</v>
      </c>
      <c r="AB120" s="189" t="s">
        <v>540</v>
      </c>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89" t="s">
        <v>487</v>
      </c>
      <c r="BA120" s="189" t="s">
        <v>488</v>
      </c>
      <c r="BB120" s="189" t="s">
        <v>489</v>
      </c>
      <c r="BC120" s="189" t="s">
        <v>490</v>
      </c>
      <c r="BD120" s="189" t="s">
        <v>491</v>
      </c>
      <c r="BE120" s="189" t="s">
        <v>492</v>
      </c>
      <c r="BF120" s="189" t="s">
        <v>488</v>
      </c>
      <c r="BG120" s="189" t="s">
        <v>493</v>
      </c>
      <c r="BH120" s="189" t="s">
        <v>494</v>
      </c>
      <c r="BI120" s="189" t="s">
        <v>495</v>
      </c>
      <c r="BJ120" s="189" t="s">
        <v>496</v>
      </c>
      <c r="BK120" s="189" t="s">
        <v>771</v>
      </c>
      <c r="BL120" s="189" t="s">
        <v>498</v>
      </c>
      <c r="BM120" s="189" t="s">
        <v>499</v>
      </c>
      <c r="BN120" s="189" t="s">
        <v>500</v>
      </c>
      <c r="BO120" s="190"/>
      <c r="BP120" s="189"/>
    </row>
    <row r="121" spans="1:68" x14ac:dyDescent="0.25">
      <c r="A121" s="177">
        <v>2019</v>
      </c>
      <c r="B121" s="178">
        <v>6</v>
      </c>
      <c r="C121" s="179" t="s">
        <v>471</v>
      </c>
      <c r="D121" s="179" t="s">
        <v>536</v>
      </c>
      <c r="E121" s="179" t="s">
        <v>472</v>
      </c>
      <c r="F121" s="179" t="s">
        <v>473</v>
      </c>
      <c r="G121" s="179" t="s">
        <v>474</v>
      </c>
      <c r="H121" s="179" t="s">
        <v>475</v>
      </c>
      <c r="I121" s="180"/>
      <c r="J121" s="179" t="s">
        <v>134</v>
      </c>
      <c r="K121" s="181">
        <v>0</v>
      </c>
      <c r="L121" s="181">
        <v>0</v>
      </c>
      <c r="M121" s="182">
        <v>1279.8</v>
      </c>
      <c r="N121" s="182">
        <v>0</v>
      </c>
      <c r="O121" s="182">
        <v>914.87</v>
      </c>
      <c r="P121" s="183">
        <v>0</v>
      </c>
      <c r="Q121" s="183">
        <v>0</v>
      </c>
      <c r="R121" s="179" t="s">
        <v>537</v>
      </c>
      <c r="S121" s="180"/>
      <c r="T121" s="179" t="s">
        <v>538</v>
      </c>
      <c r="U121" s="179" t="s">
        <v>539</v>
      </c>
      <c r="V121" s="178">
        <v>0</v>
      </c>
      <c r="W121" s="177">
        <v>57</v>
      </c>
      <c r="X121" s="179" t="s">
        <v>480</v>
      </c>
      <c r="Y121" s="184">
        <v>43646</v>
      </c>
      <c r="Z121" s="184">
        <v>43646</v>
      </c>
      <c r="AA121" s="185">
        <v>43647.04855324074</v>
      </c>
      <c r="AB121" s="179" t="s">
        <v>540</v>
      </c>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79" t="s">
        <v>487</v>
      </c>
      <c r="BA121" s="179" t="s">
        <v>488</v>
      </c>
      <c r="BB121" s="179" t="s">
        <v>489</v>
      </c>
      <c r="BC121" s="179" t="s">
        <v>490</v>
      </c>
      <c r="BD121" s="179" t="s">
        <v>491</v>
      </c>
      <c r="BE121" s="179" t="s">
        <v>492</v>
      </c>
      <c r="BF121" s="179" t="s">
        <v>488</v>
      </c>
      <c r="BG121" s="179" t="s">
        <v>493</v>
      </c>
      <c r="BH121" s="179" t="s">
        <v>494</v>
      </c>
      <c r="BI121" s="179" t="s">
        <v>495</v>
      </c>
      <c r="BJ121" s="179" t="s">
        <v>496</v>
      </c>
      <c r="BK121" s="179" t="s">
        <v>771</v>
      </c>
      <c r="BL121" s="179" t="s">
        <v>498</v>
      </c>
      <c r="BM121" s="179" t="s">
        <v>499</v>
      </c>
      <c r="BN121" s="179" t="s">
        <v>500</v>
      </c>
      <c r="BO121" s="180"/>
      <c r="BP121" s="216"/>
    </row>
    <row r="122" spans="1:68" x14ac:dyDescent="0.25">
      <c r="A122" s="187">
        <v>2019</v>
      </c>
      <c r="B122" s="188">
        <v>6</v>
      </c>
      <c r="C122" s="189" t="s">
        <v>471</v>
      </c>
      <c r="D122" s="189" t="s">
        <v>536</v>
      </c>
      <c r="E122" s="189" t="s">
        <v>472</v>
      </c>
      <c r="F122" s="189" t="s">
        <v>473</v>
      </c>
      <c r="G122" s="189" t="s">
        <v>474</v>
      </c>
      <c r="H122" s="189" t="s">
        <v>475</v>
      </c>
      <c r="I122" s="190"/>
      <c r="J122" s="189" t="s">
        <v>134</v>
      </c>
      <c r="K122" s="191">
        <v>0</v>
      </c>
      <c r="L122" s="191">
        <v>0</v>
      </c>
      <c r="M122" s="192">
        <v>4.37</v>
      </c>
      <c r="N122" s="192">
        <v>0.01</v>
      </c>
      <c r="O122" s="192">
        <v>3.12</v>
      </c>
      <c r="P122" s="193">
        <v>0</v>
      </c>
      <c r="Q122" s="193">
        <v>0</v>
      </c>
      <c r="R122" s="189" t="s">
        <v>537</v>
      </c>
      <c r="S122" s="190"/>
      <c r="T122" s="189" t="s">
        <v>538</v>
      </c>
      <c r="U122" s="189" t="s">
        <v>539</v>
      </c>
      <c r="V122" s="188">
        <v>0</v>
      </c>
      <c r="W122" s="187">
        <v>67</v>
      </c>
      <c r="X122" s="189" t="s">
        <v>480</v>
      </c>
      <c r="Y122" s="194">
        <v>43646</v>
      </c>
      <c r="Z122" s="194">
        <v>43646</v>
      </c>
      <c r="AA122" s="195">
        <v>43647.329756944448</v>
      </c>
      <c r="AB122" s="189" t="s">
        <v>540</v>
      </c>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89" t="s">
        <v>487</v>
      </c>
      <c r="BA122" s="189" t="s">
        <v>488</v>
      </c>
      <c r="BB122" s="189" t="s">
        <v>489</v>
      </c>
      <c r="BC122" s="189" t="s">
        <v>490</v>
      </c>
      <c r="BD122" s="189" t="s">
        <v>491</v>
      </c>
      <c r="BE122" s="189" t="s">
        <v>492</v>
      </c>
      <c r="BF122" s="189" t="s">
        <v>488</v>
      </c>
      <c r="BG122" s="189" t="s">
        <v>493</v>
      </c>
      <c r="BH122" s="189" t="s">
        <v>494</v>
      </c>
      <c r="BI122" s="189" t="s">
        <v>495</v>
      </c>
      <c r="BJ122" s="189" t="s">
        <v>496</v>
      </c>
      <c r="BK122" s="189" t="s">
        <v>771</v>
      </c>
      <c r="BL122" s="189" t="s">
        <v>498</v>
      </c>
      <c r="BM122" s="189" t="s">
        <v>499</v>
      </c>
      <c r="BN122" s="189" t="s">
        <v>500</v>
      </c>
      <c r="BO122" s="190"/>
      <c r="BP122" s="189"/>
    </row>
    <row r="123" spans="1:68" x14ac:dyDescent="0.25">
      <c r="A123" s="177">
        <v>2019</v>
      </c>
      <c r="B123" s="178">
        <v>6</v>
      </c>
      <c r="C123" s="179" t="s">
        <v>471</v>
      </c>
      <c r="D123" s="179" t="s">
        <v>541</v>
      </c>
      <c r="E123" s="179" t="s">
        <v>472</v>
      </c>
      <c r="F123" s="179" t="s">
        <v>473</v>
      </c>
      <c r="G123" s="179" t="s">
        <v>474</v>
      </c>
      <c r="H123" s="179" t="s">
        <v>475</v>
      </c>
      <c r="I123" s="180"/>
      <c r="J123" s="179" t="s">
        <v>134</v>
      </c>
      <c r="K123" s="181">
        <v>0</v>
      </c>
      <c r="L123" s="181">
        <v>0</v>
      </c>
      <c r="M123" s="182">
        <v>4.37</v>
      </c>
      <c r="N123" s="182">
        <v>0.01</v>
      </c>
      <c r="O123" s="182">
        <v>3.12</v>
      </c>
      <c r="P123" s="183">
        <v>0</v>
      </c>
      <c r="Q123" s="183">
        <v>0</v>
      </c>
      <c r="R123" s="179" t="s">
        <v>537</v>
      </c>
      <c r="S123" s="180"/>
      <c r="T123" s="179" t="s">
        <v>538</v>
      </c>
      <c r="U123" s="179" t="s">
        <v>539</v>
      </c>
      <c r="V123" s="178">
        <v>0</v>
      </c>
      <c r="W123" s="177">
        <v>66</v>
      </c>
      <c r="X123" s="179" t="s">
        <v>480</v>
      </c>
      <c r="Y123" s="184">
        <v>43646</v>
      </c>
      <c r="Z123" s="184">
        <v>43646</v>
      </c>
      <c r="AA123" s="185">
        <v>43647.329756944448</v>
      </c>
      <c r="AB123" s="179" t="s">
        <v>540</v>
      </c>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79" t="s">
        <v>487</v>
      </c>
      <c r="BA123" s="179" t="s">
        <v>488</v>
      </c>
      <c r="BB123" s="179" t="s">
        <v>489</v>
      </c>
      <c r="BC123" s="179" t="s">
        <v>490</v>
      </c>
      <c r="BD123" s="179" t="s">
        <v>491</v>
      </c>
      <c r="BE123" s="179" t="s">
        <v>492</v>
      </c>
      <c r="BF123" s="179" t="s">
        <v>488</v>
      </c>
      <c r="BG123" s="179" t="s">
        <v>493</v>
      </c>
      <c r="BH123" s="179" t="s">
        <v>494</v>
      </c>
      <c r="BI123" s="179" t="s">
        <v>495</v>
      </c>
      <c r="BJ123" s="179" t="s">
        <v>496</v>
      </c>
      <c r="BK123" s="179" t="s">
        <v>771</v>
      </c>
      <c r="BL123" s="179" t="s">
        <v>498</v>
      </c>
      <c r="BM123" s="179" t="s">
        <v>499</v>
      </c>
      <c r="BN123" s="179" t="s">
        <v>500</v>
      </c>
      <c r="BO123" s="180"/>
      <c r="BP123" s="216"/>
    </row>
    <row r="124" spans="1:68" x14ac:dyDescent="0.25">
      <c r="A124" s="187">
        <v>2019</v>
      </c>
      <c r="B124" s="188">
        <v>6</v>
      </c>
      <c r="C124" s="189" t="s">
        <v>471</v>
      </c>
      <c r="D124" s="189" t="s">
        <v>541</v>
      </c>
      <c r="E124" s="189" t="s">
        <v>472</v>
      </c>
      <c r="F124" s="189" t="s">
        <v>473</v>
      </c>
      <c r="G124" s="189" t="s">
        <v>474</v>
      </c>
      <c r="H124" s="189" t="s">
        <v>475</v>
      </c>
      <c r="I124" s="190"/>
      <c r="J124" s="189" t="s">
        <v>134</v>
      </c>
      <c r="K124" s="191">
        <v>0</v>
      </c>
      <c r="L124" s="191">
        <v>0</v>
      </c>
      <c r="M124" s="192">
        <v>893.63</v>
      </c>
      <c r="N124" s="192">
        <v>-0.01</v>
      </c>
      <c r="O124" s="192">
        <v>638.79999999999995</v>
      </c>
      <c r="P124" s="193">
        <v>0</v>
      </c>
      <c r="Q124" s="193">
        <v>0</v>
      </c>
      <c r="R124" s="189" t="s">
        <v>537</v>
      </c>
      <c r="S124" s="190"/>
      <c r="T124" s="189" t="s">
        <v>538</v>
      </c>
      <c r="U124" s="189" t="s">
        <v>539</v>
      </c>
      <c r="V124" s="188">
        <v>0</v>
      </c>
      <c r="W124" s="187">
        <v>83</v>
      </c>
      <c r="X124" s="189" t="s">
        <v>480</v>
      </c>
      <c r="Y124" s="194">
        <v>43646</v>
      </c>
      <c r="Z124" s="194">
        <v>43646</v>
      </c>
      <c r="AA124" s="195">
        <v>43647.471712962964</v>
      </c>
      <c r="AB124" s="189" t="s">
        <v>540</v>
      </c>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89" t="s">
        <v>487</v>
      </c>
      <c r="BA124" s="189" t="s">
        <v>488</v>
      </c>
      <c r="BB124" s="189" t="s">
        <v>489</v>
      </c>
      <c r="BC124" s="189" t="s">
        <v>490</v>
      </c>
      <c r="BD124" s="189" t="s">
        <v>491</v>
      </c>
      <c r="BE124" s="189" t="s">
        <v>492</v>
      </c>
      <c r="BF124" s="189" t="s">
        <v>488</v>
      </c>
      <c r="BG124" s="189" t="s">
        <v>493</v>
      </c>
      <c r="BH124" s="189" t="s">
        <v>494</v>
      </c>
      <c r="BI124" s="189" t="s">
        <v>495</v>
      </c>
      <c r="BJ124" s="189" t="s">
        <v>496</v>
      </c>
      <c r="BK124" s="189" t="s">
        <v>771</v>
      </c>
      <c r="BL124" s="189" t="s">
        <v>498</v>
      </c>
      <c r="BM124" s="189" t="s">
        <v>499</v>
      </c>
      <c r="BN124" s="189" t="s">
        <v>500</v>
      </c>
      <c r="BO124" s="190"/>
      <c r="BP124" s="189"/>
    </row>
    <row r="125" spans="1:68" x14ac:dyDescent="0.25">
      <c r="J125" s="198" t="s">
        <v>616</v>
      </c>
    </row>
    <row r="126" spans="1:68" x14ac:dyDescent="0.25">
      <c r="J126" s="199" t="s">
        <v>617</v>
      </c>
    </row>
    <row r="127" spans="1:68" x14ac:dyDescent="0.25">
      <c r="I127" t="s">
        <v>618</v>
      </c>
      <c r="K127" s="141">
        <f>SUMIF($BP$4:$BP$124,I127,$K$4:$K$124)</f>
        <v>5008175297</v>
      </c>
    </row>
    <row r="128" spans="1:68" x14ac:dyDescent="0.25">
      <c r="I128" t="s">
        <v>619</v>
      </c>
      <c r="K128" s="141">
        <f>SUMIF($BP$4:$BP$124,I128,$K$4:$K$124)</f>
        <v>-4777143105</v>
      </c>
    </row>
  </sheetData>
  <autoFilter ref="A1:BO12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0"/>
  <sheetViews>
    <sheetView topLeftCell="F49" workbookViewId="0">
      <selection activeCell="K60" sqref="K60"/>
    </sheetView>
  </sheetViews>
  <sheetFormatPr defaultRowHeight="15" outlineLevelCol="1" x14ac:dyDescent="0.25"/>
  <cols>
    <col min="11" max="12" width="12.140625" bestFit="1" customWidth="1"/>
    <col min="15" max="15" width="10" bestFit="1" customWidth="1"/>
    <col min="18" max="18" width="45.28515625" bestFit="1"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8.5703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3.570312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33.75" x14ac:dyDescent="0.25">
      <c r="A1" s="174" t="s">
        <v>404</v>
      </c>
      <c r="B1" s="174" t="s">
        <v>405</v>
      </c>
      <c r="C1" s="174" t="s">
        <v>406</v>
      </c>
      <c r="D1" s="174" t="s">
        <v>407</v>
      </c>
      <c r="E1" s="174" t="s">
        <v>408</v>
      </c>
      <c r="F1" s="174" t="s">
        <v>409</v>
      </c>
      <c r="G1" s="174" t="s">
        <v>410</v>
      </c>
      <c r="H1" s="174" t="s">
        <v>411</v>
      </c>
      <c r="I1" s="174" t="s">
        <v>412</v>
      </c>
      <c r="J1" s="174" t="s">
        <v>413</v>
      </c>
      <c r="K1" s="174" t="s">
        <v>414</v>
      </c>
      <c r="L1" s="174" t="s">
        <v>415</v>
      </c>
      <c r="M1" s="174" t="s">
        <v>416</v>
      </c>
      <c r="N1" s="174" t="s">
        <v>417</v>
      </c>
      <c r="O1" s="174" t="s">
        <v>418</v>
      </c>
      <c r="P1" s="174" t="s">
        <v>419</v>
      </c>
      <c r="Q1" s="174" t="s">
        <v>420</v>
      </c>
      <c r="R1" s="174" t="s">
        <v>421</v>
      </c>
      <c r="S1" s="174" t="s">
        <v>422</v>
      </c>
      <c r="T1" s="174" t="s">
        <v>423</v>
      </c>
      <c r="U1" s="174" t="s">
        <v>424</v>
      </c>
      <c r="V1" s="174" t="s">
        <v>425</v>
      </c>
      <c r="W1" s="174" t="s">
        <v>426</v>
      </c>
      <c r="X1" s="174" t="s">
        <v>427</v>
      </c>
      <c r="Y1" s="174" t="s">
        <v>428</v>
      </c>
      <c r="Z1" s="174" t="s">
        <v>429</v>
      </c>
      <c r="AA1" s="174" t="s">
        <v>430</v>
      </c>
      <c r="AB1" s="174" t="s">
        <v>431</v>
      </c>
      <c r="AC1" s="174" t="s">
        <v>432</v>
      </c>
      <c r="AD1" s="174" t="s">
        <v>433</v>
      </c>
      <c r="AE1" s="174" t="s">
        <v>434</v>
      </c>
      <c r="AF1" s="174" t="s">
        <v>435</v>
      </c>
      <c r="AG1" s="174" t="s">
        <v>436</v>
      </c>
      <c r="AH1" s="174" t="s">
        <v>437</v>
      </c>
      <c r="AI1" s="174" t="s">
        <v>438</v>
      </c>
      <c r="AJ1" s="174" t="s">
        <v>439</v>
      </c>
      <c r="AK1" s="174" t="s">
        <v>440</v>
      </c>
      <c r="AL1" s="174" t="s">
        <v>441</v>
      </c>
      <c r="AM1" s="174" t="s">
        <v>442</v>
      </c>
      <c r="AN1" s="175" t="s">
        <v>443</v>
      </c>
      <c r="AO1" s="174" t="s">
        <v>444</v>
      </c>
      <c r="AP1" s="174" t="s">
        <v>445</v>
      </c>
      <c r="AQ1" s="174" t="s">
        <v>446</v>
      </c>
      <c r="AR1" s="174" t="s">
        <v>447</v>
      </c>
      <c r="AS1" s="174" t="s">
        <v>448</v>
      </c>
      <c r="AT1" s="174" t="s">
        <v>449</v>
      </c>
      <c r="AU1" s="174" t="s">
        <v>450</v>
      </c>
      <c r="AV1" s="174" t="s">
        <v>451</v>
      </c>
      <c r="AW1" s="174" t="s">
        <v>452</v>
      </c>
      <c r="AX1" s="174" t="s">
        <v>453</v>
      </c>
      <c r="AY1" s="174" t="s">
        <v>454</v>
      </c>
      <c r="AZ1" s="174" t="s">
        <v>455</v>
      </c>
      <c r="BA1" s="174" t="s">
        <v>456</v>
      </c>
      <c r="BB1" s="174" t="s">
        <v>457</v>
      </c>
      <c r="BC1" s="174" t="s">
        <v>458</v>
      </c>
      <c r="BD1" s="174" t="s">
        <v>459</v>
      </c>
      <c r="BE1" s="174" t="s">
        <v>460</v>
      </c>
      <c r="BF1" s="174" t="s">
        <v>461</v>
      </c>
      <c r="BG1" s="174" t="s">
        <v>462</v>
      </c>
      <c r="BH1" s="174" t="s">
        <v>463</v>
      </c>
      <c r="BI1" s="174" t="s">
        <v>464</v>
      </c>
      <c r="BJ1" s="174" t="s">
        <v>465</v>
      </c>
      <c r="BK1" s="174" t="s">
        <v>466</v>
      </c>
      <c r="BL1" s="174" t="s">
        <v>467</v>
      </c>
      <c r="BM1" s="174" t="s">
        <v>468</v>
      </c>
      <c r="BN1" s="174" t="s">
        <v>469</v>
      </c>
      <c r="BO1" s="176" t="s">
        <v>470</v>
      </c>
    </row>
    <row r="2" spans="1:68" x14ac:dyDescent="0.25">
      <c r="A2" s="177">
        <v>2019</v>
      </c>
      <c r="B2" s="178">
        <v>1</v>
      </c>
      <c r="C2" s="179" t="s">
        <v>471</v>
      </c>
      <c r="D2" s="179" t="s">
        <v>472</v>
      </c>
      <c r="E2" s="179" t="s">
        <v>472</v>
      </c>
      <c r="F2" s="179" t="s">
        <v>542</v>
      </c>
      <c r="G2" s="179" t="s">
        <v>474</v>
      </c>
      <c r="H2" s="179" t="s">
        <v>475</v>
      </c>
      <c r="I2" s="180"/>
      <c r="J2" s="179" t="s">
        <v>134</v>
      </c>
      <c r="K2" s="181">
        <v>-19884000</v>
      </c>
      <c r="L2" s="181">
        <v>-19884000</v>
      </c>
      <c r="M2" s="182">
        <v>-1173.1600000000001</v>
      </c>
      <c r="N2" s="182">
        <v>-855.01</v>
      </c>
      <c r="O2" s="182">
        <v>-6695.79</v>
      </c>
      <c r="P2" s="183">
        <v>0</v>
      </c>
      <c r="Q2" s="183">
        <v>0</v>
      </c>
      <c r="R2" s="179" t="s">
        <v>543</v>
      </c>
      <c r="S2" s="179" t="s">
        <v>477</v>
      </c>
      <c r="T2" s="179" t="s">
        <v>478</v>
      </c>
      <c r="U2" s="179" t="s">
        <v>479</v>
      </c>
      <c r="V2" s="178">
        <v>0</v>
      </c>
      <c r="W2" s="177">
        <v>38</v>
      </c>
      <c r="X2" s="179" t="s">
        <v>480</v>
      </c>
      <c r="Y2" s="184">
        <v>43496</v>
      </c>
      <c r="Z2" s="184">
        <v>43496</v>
      </c>
      <c r="AA2" s="185">
        <v>43497.153935185182</v>
      </c>
      <c r="AB2" s="179" t="s">
        <v>481</v>
      </c>
      <c r="AC2" s="179" t="s">
        <v>482</v>
      </c>
      <c r="AD2" s="179" t="s">
        <v>483</v>
      </c>
      <c r="AE2" s="179" t="s">
        <v>544</v>
      </c>
      <c r="AF2" s="180"/>
      <c r="AG2" s="179" t="s">
        <v>545</v>
      </c>
      <c r="AH2" s="180"/>
      <c r="AI2" s="180"/>
      <c r="AJ2" s="180"/>
      <c r="AK2" s="180"/>
      <c r="AL2" s="180"/>
      <c r="AM2" s="180"/>
      <c r="AN2" s="180"/>
      <c r="AO2" s="179" t="s">
        <v>546</v>
      </c>
      <c r="AP2" s="180"/>
      <c r="AQ2" s="180"/>
      <c r="AR2" s="180"/>
      <c r="AS2" s="180"/>
      <c r="AT2" s="180"/>
      <c r="AU2" s="180"/>
      <c r="AV2" s="180"/>
      <c r="AW2" s="180"/>
      <c r="AX2" s="180"/>
      <c r="AY2" s="180"/>
      <c r="AZ2" s="179" t="s">
        <v>547</v>
      </c>
      <c r="BA2" s="179" t="s">
        <v>488</v>
      </c>
      <c r="BB2" s="179" t="s">
        <v>489</v>
      </c>
      <c r="BC2" s="179" t="s">
        <v>490</v>
      </c>
      <c r="BD2" s="179" t="s">
        <v>491</v>
      </c>
      <c r="BE2" s="179" t="s">
        <v>492</v>
      </c>
      <c r="BF2" s="179" t="s">
        <v>488</v>
      </c>
      <c r="BG2" s="179" t="s">
        <v>493</v>
      </c>
      <c r="BH2" s="179" t="s">
        <v>494</v>
      </c>
      <c r="BI2" s="179" t="s">
        <v>495</v>
      </c>
      <c r="BJ2" s="179" t="s">
        <v>496</v>
      </c>
      <c r="BK2" s="179" t="s">
        <v>497</v>
      </c>
      <c r="BL2" s="179" t="s">
        <v>498</v>
      </c>
      <c r="BM2" s="179" t="s">
        <v>499</v>
      </c>
      <c r="BN2" s="179" t="s">
        <v>500</v>
      </c>
      <c r="BO2" s="186"/>
    </row>
    <row r="3" spans="1:68" x14ac:dyDescent="0.25">
      <c r="A3" s="187">
        <v>2019</v>
      </c>
      <c r="B3" s="188">
        <v>1</v>
      </c>
      <c r="C3" s="189" t="s">
        <v>471</v>
      </c>
      <c r="D3" s="189" t="s">
        <v>536</v>
      </c>
      <c r="E3" s="189" t="s">
        <v>472</v>
      </c>
      <c r="F3" s="189" t="s">
        <v>542</v>
      </c>
      <c r="G3" s="189" t="s">
        <v>474</v>
      </c>
      <c r="H3" s="189" t="s">
        <v>475</v>
      </c>
      <c r="I3" s="190"/>
      <c r="J3" s="189" t="s">
        <v>134</v>
      </c>
      <c r="K3" s="191">
        <v>0</v>
      </c>
      <c r="L3" s="191">
        <v>0</v>
      </c>
      <c r="M3" s="192">
        <v>1525.29</v>
      </c>
      <c r="N3" s="192">
        <v>0</v>
      </c>
      <c r="O3" s="192">
        <v>-521.95000000000005</v>
      </c>
      <c r="P3" s="193">
        <v>0</v>
      </c>
      <c r="Q3" s="193">
        <v>0</v>
      </c>
      <c r="R3" s="189" t="s">
        <v>537</v>
      </c>
      <c r="S3" s="190"/>
      <c r="T3" s="189" t="s">
        <v>538</v>
      </c>
      <c r="U3" s="189" t="s">
        <v>539</v>
      </c>
      <c r="V3" s="188">
        <v>0</v>
      </c>
      <c r="W3" s="187">
        <v>44</v>
      </c>
      <c r="X3" s="189" t="s">
        <v>480</v>
      </c>
      <c r="Y3" s="194">
        <v>43496</v>
      </c>
      <c r="Z3" s="194">
        <v>43496</v>
      </c>
      <c r="AA3" s="195">
        <v>43496.897731481484</v>
      </c>
      <c r="AB3" s="189" t="s">
        <v>540</v>
      </c>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89" t="s">
        <v>547</v>
      </c>
      <c r="BA3" s="189" t="s">
        <v>488</v>
      </c>
      <c r="BB3" s="189" t="s">
        <v>489</v>
      </c>
      <c r="BC3" s="189" t="s">
        <v>490</v>
      </c>
      <c r="BD3" s="189" t="s">
        <v>491</v>
      </c>
      <c r="BE3" s="189" t="s">
        <v>492</v>
      </c>
      <c r="BF3" s="189" t="s">
        <v>488</v>
      </c>
      <c r="BG3" s="189" t="s">
        <v>493</v>
      </c>
      <c r="BH3" s="189" t="s">
        <v>494</v>
      </c>
      <c r="BI3" s="189" t="s">
        <v>495</v>
      </c>
      <c r="BJ3" s="189" t="s">
        <v>496</v>
      </c>
      <c r="BK3" s="189" t="s">
        <v>497</v>
      </c>
      <c r="BL3" s="189" t="s">
        <v>498</v>
      </c>
      <c r="BM3" s="189" t="s">
        <v>499</v>
      </c>
      <c r="BN3" s="189" t="s">
        <v>500</v>
      </c>
      <c r="BO3" s="190"/>
    </row>
    <row r="4" spans="1:68" ht="22.5" x14ac:dyDescent="0.25">
      <c r="A4" s="177">
        <v>2019</v>
      </c>
      <c r="B4" s="178">
        <v>1</v>
      </c>
      <c r="C4" s="179" t="s">
        <v>471</v>
      </c>
      <c r="D4" s="179" t="s">
        <v>536</v>
      </c>
      <c r="E4" s="179" t="s">
        <v>472</v>
      </c>
      <c r="F4" s="179" t="s">
        <v>542</v>
      </c>
      <c r="G4" s="179" t="s">
        <v>474</v>
      </c>
      <c r="H4" s="179" t="s">
        <v>475</v>
      </c>
      <c r="I4" s="180"/>
      <c r="J4" s="179" t="s">
        <v>134</v>
      </c>
      <c r="K4" s="181">
        <v>0</v>
      </c>
      <c r="L4" s="181">
        <v>0</v>
      </c>
      <c r="M4" s="182">
        <v>39.770000000000003</v>
      </c>
      <c r="N4" s="182">
        <v>0</v>
      </c>
      <c r="O4" s="182">
        <v>-13.61</v>
      </c>
      <c r="P4" s="183">
        <v>0</v>
      </c>
      <c r="Q4" s="183">
        <v>0</v>
      </c>
      <c r="R4" s="179" t="s">
        <v>537</v>
      </c>
      <c r="S4" s="180"/>
      <c r="T4" s="179" t="s">
        <v>538</v>
      </c>
      <c r="U4" s="179" t="s">
        <v>539</v>
      </c>
      <c r="V4" s="178">
        <v>0</v>
      </c>
      <c r="W4" s="177">
        <v>53</v>
      </c>
      <c r="X4" s="179" t="s">
        <v>480</v>
      </c>
      <c r="Y4" s="184">
        <v>43496</v>
      </c>
      <c r="Z4" s="184">
        <v>43496</v>
      </c>
      <c r="AA4" s="185">
        <v>43497.153935185182</v>
      </c>
      <c r="AB4" s="179" t="s">
        <v>540</v>
      </c>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79" t="s">
        <v>547</v>
      </c>
      <c r="BA4" s="179" t="s">
        <v>488</v>
      </c>
      <c r="BB4" s="179" t="s">
        <v>489</v>
      </c>
      <c r="BC4" s="179" t="s">
        <v>490</v>
      </c>
      <c r="BD4" s="179" t="s">
        <v>491</v>
      </c>
      <c r="BE4" s="179" t="s">
        <v>492</v>
      </c>
      <c r="BF4" s="179" t="s">
        <v>488</v>
      </c>
      <c r="BG4" s="179" t="s">
        <v>493</v>
      </c>
      <c r="BH4" s="179" t="s">
        <v>494</v>
      </c>
      <c r="BI4" s="179" t="s">
        <v>495</v>
      </c>
      <c r="BJ4" s="179" t="s">
        <v>496</v>
      </c>
      <c r="BK4" s="179" t="s">
        <v>497</v>
      </c>
      <c r="BL4" s="179" t="s">
        <v>498</v>
      </c>
      <c r="BM4" s="179" t="s">
        <v>499</v>
      </c>
      <c r="BN4" s="179" t="s">
        <v>500</v>
      </c>
      <c r="BO4" s="186"/>
    </row>
    <row r="5" spans="1:68" x14ac:dyDescent="0.25">
      <c r="A5" s="187">
        <v>2019</v>
      </c>
      <c r="B5" s="188">
        <v>1</v>
      </c>
      <c r="C5" s="189" t="s">
        <v>471</v>
      </c>
      <c r="D5" s="189" t="s">
        <v>541</v>
      </c>
      <c r="E5" s="189" t="s">
        <v>472</v>
      </c>
      <c r="F5" s="189" t="s">
        <v>542</v>
      </c>
      <c r="G5" s="189" t="s">
        <v>474</v>
      </c>
      <c r="H5" s="189" t="s">
        <v>475</v>
      </c>
      <c r="I5" s="190"/>
      <c r="J5" s="189" t="s">
        <v>134</v>
      </c>
      <c r="K5" s="191">
        <v>0</v>
      </c>
      <c r="L5" s="191">
        <v>0</v>
      </c>
      <c r="M5" s="192">
        <v>1565.06</v>
      </c>
      <c r="N5" s="192">
        <v>0</v>
      </c>
      <c r="O5" s="192">
        <v>-535.54999999999995</v>
      </c>
      <c r="P5" s="193">
        <v>0</v>
      </c>
      <c r="Q5" s="193">
        <v>0</v>
      </c>
      <c r="R5" s="189" t="s">
        <v>537</v>
      </c>
      <c r="S5" s="190"/>
      <c r="T5" s="189" t="s">
        <v>538</v>
      </c>
      <c r="U5" s="189" t="s">
        <v>539</v>
      </c>
      <c r="V5" s="188">
        <v>0</v>
      </c>
      <c r="W5" s="187">
        <v>58</v>
      </c>
      <c r="X5" s="189" t="s">
        <v>480</v>
      </c>
      <c r="Y5" s="194">
        <v>43496</v>
      </c>
      <c r="Z5" s="194">
        <v>43496</v>
      </c>
      <c r="AA5" s="195">
        <v>43498.325254629628</v>
      </c>
      <c r="AB5" s="189" t="s">
        <v>540</v>
      </c>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89" t="s">
        <v>547</v>
      </c>
      <c r="BA5" s="189" t="s">
        <v>488</v>
      </c>
      <c r="BB5" s="189" t="s">
        <v>489</v>
      </c>
      <c r="BC5" s="189" t="s">
        <v>490</v>
      </c>
      <c r="BD5" s="189" t="s">
        <v>491</v>
      </c>
      <c r="BE5" s="189" t="s">
        <v>492</v>
      </c>
      <c r="BF5" s="189" t="s">
        <v>488</v>
      </c>
      <c r="BG5" s="189" t="s">
        <v>493</v>
      </c>
      <c r="BH5" s="189" t="s">
        <v>494</v>
      </c>
      <c r="BI5" s="189" t="s">
        <v>495</v>
      </c>
      <c r="BJ5" s="189" t="s">
        <v>496</v>
      </c>
      <c r="BK5" s="189" t="s">
        <v>497</v>
      </c>
      <c r="BL5" s="189" t="s">
        <v>498</v>
      </c>
      <c r="BM5" s="189" t="s">
        <v>499</v>
      </c>
      <c r="BN5" s="189" t="s">
        <v>500</v>
      </c>
      <c r="BO5" s="190"/>
    </row>
    <row r="6" spans="1:68" x14ac:dyDescent="0.25">
      <c r="A6" s="177">
        <v>2019</v>
      </c>
      <c r="B6" s="178">
        <v>2</v>
      </c>
      <c r="C6" s="179" t="s">
        <v>471</v>
      </c>
      <c r="D6" s="179" t="s">
        <v>472</v>
      </c>
      <c r="E6" s="179" t="s">
        <v>472</v>
      </c>
      <c r="F6" s="179" t="s">
        <v>542</v>
      </c>
      <c r="G6" s="179" t="s">
        <v>474</v>
      </c>
      <c r="H6" s="179" t="s">
        <v>475</v>
      </c>
      <c r="I6" s="180"/>
      <c r="J6" s="179" t="s">
        <v>134</v>
      </c>
      <c r="K6" s="181">
        <v>-828444</v>
      </c>
      <c r="L6" s="181">
        <v>-828444</v>
      </c>
      <c r="M6" s="182">
        <v>-47.22</v>
      </c>
      <c r="N6" s="182">
        <v>-35.619999999999997</v>
      </c>
      <c r="O6" s="182">
        <v>-279.54000000000002</v>
      </c>
      <c r="P6" s="183">
        <v>0</v>
      </c>
      <c r="Q6" s="183">
        <v>0</v>
      </c>
      <c r="R6" s="196" t="s">
        <v>571</v>
      </c>
      <c r="S6" s="179" t="s">
        <v>477</v>
      </c>
      <c r="T6" s="179" t="s">
        <v>478</v>
      </c>
      <c r="U6" s="179" t="s">
        <v>479</v>
      </c>
      <c r="V6" s="178">
        <v>0</v>
      </c>
      <c r="W6" s="177">
        <v>37</v>
      </c>
      <c r="X6" s="179" t="s">
        <v>480</v>
      </c>
      <c r="Y6" s="184">
        <v>43524</v>
      </c>
      <c r="Z6" s="184">
        <v>43524</v>
      </c>
      <c r="AA6" s="185">
        <v>43525.319131944445</v>
      </c>
      <c r="AB6" s="179" t="s">
        <v>481</v>
      </c>
      <c r="AC6" s="179" t="s">
        <v>482</v>
      </c>
      <c r="AD6" s="179" t="s">
        <v>483</v>
      </c>
      <c r="AE6" s="179" t="s">
        <v>572</v>
      </c>
      <c r="AF6" s="180"/>
      <c r="AG6" s="179" t="s">
        <v>573</v>
      </c>
      <c r="AH6" s="180"/>
      <c r="AI6" s="180"/>
      <c r="AJ6" s="180"/>
      <c r="AK6" s="180"/>
      <c r="AL6" s="180"/>
      <c r="AM6" s="180"/>
      <c r="AN6" s="180"/>
      <c r="AO6" s="179" t="s">
        <v>574</v>
      </c>
      <c r="AP6" s="180"/>
      <c r="AQ6" s="180"/>
      <c r="AR6" s="180"/>
      <c r="AS6" s="180"/>
      <c r="AT6" s="180"/>
      <c r="AU6" s="180"/>
      <c r="AV6" s="180"/>
      <c r="AW6" s="180"/>
      <c r="AX6" s="180"/>
      <c r="AY6" s="180"/>
      <c r="AZ6" s="179" t="s">
        <v>547</v>
      </c>
      <c r="BA6" s="179" t="s">
        <v>488</v>
      </c>
      <c r="BB6" s="179" t="s">
        <v>489</v>
      </c>
      <c r="BC6" s="179" t="s">
        <v>490</v>
      </c>
      <c r="BD6" s="179" t="s">
        <v>491</v>
      </c>
      <c r="BE6" s="179" t="s">
        <v>492</v>
      </c>
      <c r="BF6" s="179" t="s">
        <v>488</v>
      </c>
      <c r="BG6" s="179" t="s">
        <v>493</v>
      </c>
      <c r="BH6" s="179" t="s">
        <v>494</v>
      </c>
      <c r="BI6" s="179" t="s">
        <v>495</v>
      </c>
      <c r="BJ6" s="179" t="s">
        <v>496</v>
      </c>
      <c r="BK6" s="179" t="s">
        <v>497</v>
      </c>
      <c r="BL6" s="179" t="s">
        <v>498</v>
      </c>
      <c r="BM6" s="179" t="s">
        <v>499</v>
      </c>
      <c r="BN6" s="179" t="s">
        <v>500</v>
      </c>
      <c r="BO6" s="186"/>
      <c r="BP6" t="str">
        <f>IF(K6&gt;0,"D","C")</f>
        <v>C</v>
      </c>
    </row>
    <row r="7" spans="1:68" x14ac:dyDescent="0.25">
      <c r="A7" s="187">
        <v>2019</v>
      </c>
      <c r="B7" s="188">
        <v>2</v>
      </c>
      <c r="C7" s="189" t="s">
        <v>471</v>
      </c>
      <c r="D7" s="189" t="s">
        <v>472</v>
      </c>
      <c r="E7" s="189" t="s">
        <v>472</v>
      </c>
      <c r="F7" s="189" t="s">
        <v>542</v>
      </c>
      <c r="G7" s="189" t="s">
        <v>474</v>
      </c>
      <c r="H7" s="189" t="s">
        <v>475</v>
      </c>
      <c r="I7" s="190"/>
      <c r="J7" s="189" t="s">
        <v>134</v>
      </c>
      <c r="K7" s="191">
        <v>-2183007</v>
      </c>
      <c r="L7" s="191">
        <v>-2183007</v>
      </c>
      <c r="M7" s="192">
        <v>-124.43</v>
      </c>
      <c r="N7" s="192">
        <v>-93.87</v>
      </c>
      <c r="O7" s="192">
        <v>-736.69</v>
      </c>
      <c r="P7" s="193">
        <v>0</v>
      </c>
      <c r="Q7" s="193">
        <v>0</v>
      </c>
      <c r="R7" s="197" t="s">
        <v>575</v>
      </c>
      <c r="S7" s="189" t="s">
        <v>477</v>
      </c>
      <c r="T7" s="189" t="s">
        <v>478</v>
      </c>
      <c r="U7" s="189" t="s">
        <v>479</v>
      </c>
      <c r="V7" s="188">
        <v>0</v>
      </c>
      <c r="W7" s="187">
        <v>60</v>
      </c>
      <c r="X7" s="189" t="s">
        <v>480</v>
      </c>
      <c r="Y7" s="194">
        <v>43524</v>
      </c>
      <c r="Z7" s="194">
        <v>43524</v>
      </c>
      <c r="AA7" s="195">
        <v>43525.319131944445</v>
      </c>
      <c r="AB7" s="189" t="s">
        <v>481</v>
      </c>
      <c r="AC7" s="189" t="s">
        <v>482</v>
      </c>
      <c r="AD7" s="189" t="s">
        <v>483</v>
      </c>
      <c r="AE7" s="189" t="s">
        <v>484</v>
      </c>
      <c r="AF7" s="190"/>
      <c r="AG7" s="189" t="s">
        <v>576</v>
      </c>
      <c r="AH7" s="190"/>
      <c r="AI7" s="190"/>
      <c r="AJ7" s="190"/>
      <c r="AK7" s="190"/>
      <c r="AL7" s="190"/>
      <c r="AM7" s="190"/>
      <c r="AN7" s="190"/>
      <c r="AO7" s="189" t="s">
        <v>555</v>
      </c>
      <c r="AP7" s="190"/>
      <c r="AQ7" s="190"/>
      <c r="AR7" s="190"/>
      <c r="AS7" s="190"/>
      <c r="AT7" s="190"/>
      <c r="AU7" s="190"/>
      <c r="AV7" s="190"/>
      <c r="AW7" s="190"/>
      <c r="AX7" s="190"/>
      <c r="AY7" s="190"/>
      <c r="AZ7" s="189" t="s">
        <v>547</v>
      </c>
      <c r="BA7" s="189" t="s">
        <v>488</v>
      </c>
      <c r="BB7" s="189" t="s">
        <v>489</v>
      </c>
      <c r="BC7" s="189" t="s">
        <v>490</v>
      </c>
      <c r="BD7" s="189" t="s">
        <v>491</v>
      </c>
      <c r="BE7" s="189" t="s">
        <v>492</v>
      </c>
      <c r="BF7" s="189" t="s">
        <v>488</v>
      </c>
      <c r="BG7" s="189" t="s">
        <v>493</v>
      </c>
      <c r="BH7" s="189" t="s">
        <v>494</v>
      </c>
      <c r="BI7" s="189" t="s">
        <v>495</v>
      </c>
      <c r="BJ7" s="189" t="s">
        <v>496</v>
      </c>
      <c r="BK7" s="189" t="s">
        <v>497</v>
      </c>
      <c r="BL7" s="189" t="s">
        <v>498</v>
      </c>
      <c r="BM7" s="189" t="s">
        <v>499</v>
      </c>
      <c r="BN7" s="189" t="s">
        <v>500</v>
      </c>
      <c r="BO7" s="190"/>
      <c r="BP7" t="str">
        <f t="shared" ref="BP7:BP8" si="0">IF(K7&gt;0,"D","C")</f>
        <v>C</v>
      </c>
    </row>
    <row r="8" spans="1:68" x14ac:dyDescent="0.25">
      <c r="A8" s="177">
        <v>2019</v>
      </c>
      <c r="B8" s="178">
        <v>2</v>
      </c>
      <c r="C8" s="179" t="s">
        <v>471</v>
      </c>
      <c r="D8" s="179" t="s">
        <v>472</v>
      </c>
      <c r="E8" s="179" t="s">
        <v>472</v>
      </c>
      <c r="F8" s="179" t="s">
        <v>542</v>
      </c>
      <c r="G8" s="179" t="s">
        <v>474</v>
      </c>
      <c r="H8" s="179" t="s">
        <v>475</v>
      </c>
      <c r="I8" s="180"/>
      <c r="J8" s="179" t="s">
        <v>134</v>
      </c>
      <c r="K8" s="181">
        <v>-74932137</v>
      </c>
      <c r="L8" s="181">
        <v>-74932137</v>
      </c>
      <c r="M8" s="182">
        <v>-4271.13</v>
      </c>
      <c r="N8" s="182">
        <v>-3222.08</v>
      </c>
      <c r="O8" s="182">
        <v>-25287.1</v>
      </c>
      <c r="P8" s="183">
        <v>0</v>
      </c>
      <c r="Q8" s="183">
        <v>0</v>
      </c>
      <c r="R8" s="196" t="s">
        <v>577</v>
      </c>
      <c r="S8" s="179" t="s">
        <v>477</v>
      </c>
      <c r="T8" s="179" t="s">
        <v>478</v>
      </c>
      <c r="U8" s="179" t="s">
        <v>479</v>
      </c>
      <c r="V8" s="178">
        <v>0</v>
      </c>
      <c r="W8" s="177">
        <v>60</v>
      </c>
      <c r="X8" s="179" t="s">
        <v>480</v>
      </c>
      <c r="Y8" s="184">
        <v>43524</v>
      </c>
      <c r="Z8" s="184">
        <v>43524</v>
      </c>
      <c r="AA8" s="185">
        <v>43525.319131944445</v>
      </c>
      <c r="AB8" s="179" t="s">
        <v>481</v>
      </c>
      <c r="AC8" s="179" t="s">
        <v>482</v>
      </c>
      <c r="AD8" s="179" t="s">
        <v>483</v>
      </c>
      <c r="AE8" s="179" t="s">
        <v>484</v>
      </c>
      <c r="AF8" s="180"/>
      <c r="AG8" s="179" t="s">
        <v>578</v>
      </c>
      <c r="AH8" s="180"/>
      <c r="AI8" s="180"/>
      <c r="AJ8" s="180"/>
      <c r="AK8" s="180"/>
      <c r="AL8" s="180"/>
      <c r="AM8" s="180"/>
      <c r="AN8" s="180"/>
      <c r="AO8" s="179" t="s">
        <v>574</v>
      </c>
      <c r="AP8" s="180"/>
      <c r="AQ8" s="180"/>
      <c r="AR8" s="180"/>
      <c r="AS8" s="180"/>
      <c r="AT8" s="180"/>
      <c r="AU8" s="180"/>
      <c r="AV8" s="180"/>
      <c r="AW8" s="180"/>
      <c r="AX8" s="180"/>
      <c r="AY8" s="180"/>
      <c r="AZ8" s="179" t="s">
        <v>547</v>
      </c>
      <c r="BA8" s="179" t="s">
        <v>488</v>
      </c>
      <c r="BB8" s="179" t="s">
        <v>489</v>
      </c>
      <c r="BC8" s="179" t="s">
        <v>490</v>
      </c>
      <c r="BD8" s="179" t="s">
        <v>491</v>
      </c>
      <c r="BE8" s="179" t="s">
        <v>492</v>
      </c>
      <c r="BF8" s="179" t="s">
        <v>488</v>
      </c>
      <c r="BG8" s="179" t="s">
        <v>493</v>
      </c>
      <c r="BH8" s="179" t="s">
        <v>494</v>
      </c>
      <c r="BI8" s="179" t="s">
        <v>495</v>
      </c>
      <c r="BJ8" s="179" t="s">
        <v>496</v>
      </c>
      <c r="BK8" s="179" t="s">
        <v>497</v>
      </c>
      <c r="BL8" s="179" t="s">
        <v>498</v>
      </c>
      <c r="BM8" s="179" t="s">
        <v>499</v>
      </c>
      <c r="BN8" s="179" t="s">
        <v>500</v>
      </c>
      <c r="BO8" s="186"/>
      <c r="BP8" t="str">
        <f t="shared" si="0"/>
        <v>C</v>
      </c>
    </row>
    <row r="9" spans="1:68" x14ac:dyDescent="0.25">
      <c r="A9" s="187">
        <v>2019</v>
      </c>
      <c r="B9" s="188">
        <v>2</v>
      </c>
      <c r="C9" s="189" t="s">
        <v>471</v>
      </c>
      <c r="D9" s="189" t="s">
        <v>472</v>
      </c>
      <c r="E9" s="189" t="s">
        <v>472</v>
      </c>
      <c r="F9" s="189" t="s">
        <v>542</v>
      </c>
      <c r="G9" s="189" t="s">
        <v>474</v>
      </c>
      <c r="H9" s="189" t="s">
        <v>475</v>
      </c>
      <c r="I9" s="190"/>
      <c r="J9" s="189" t="s">
        <v>134</v>
      </c>
      <c r="K9" s="191">
        <v>-18604000</v>
      </c>
      <c r="L9" s="191">
        <v>-18604000</v>
      </c>
      <c r="M9" s="192">
        <v>-1060.43</v>
      </c>
      <c r="N9" s="192">
        <v>-799.97</v>
      </c>
      <c r="O9" s="192">
        <v>-6278.23</v>
      </c>
      <c r="P9" s="193">
        <v>0</v>
      </c>
      <c r="Q9" s="193">
        <v>0</v>
      </c>
      <c r="R9" s="189" t="s">
        <v>579</v>
      </c>
      <c r="S9" s="189" t="s">
        <v>477</v>
      </c>
      <c r="T9" s="189" t="s">
        <v>478</v>
      </c>
      <c r="U9" s="189" t="s">
        <v>479</v>
      </c>
      <c r="V9" s="188">
        <v>0</v>
      </c>
      <c r="W9" s="187">
        <v>76</v>
      </c>
      <c r="X9" s="189" t="s">
        <v>480</v>
      </c>
      <c r="Y9" s="194">
        <v>43524</v>
      </c>
      <c r="Z9" s="194">
        <v>43524</v>
      </c>
      <c r="AA9" s="195">
        <v>43525.319131944445</v>
      </c>
      <c r="AB9" s="189" t="s">
        <v>481</v>
      </c>
      <c r="AC9" s="189" t="s">
        <v>482</v>
      </c>
      <c r="AD9" s="189" t="s">
        <v>483</v>
      </c>
      <c r="AE9" s="189" t="s">
        <v>544</v>
      </c>
      <c r="AF9" s="190"/>
      <c r="AG9" s="189" t="s">
        <v>580</v>
      </c>
      <c r="AH9" s="190"/>
      <c r="AI9" s="190"/>
      <c r="AJ9" s="190"/>
      <c r="AK9" s="190"/>
      <c r="AL9" s="190"/>
      <c r="AM9" s="190"/>
      <c r="AN9" s="190"/>
      <c r="AO9" s="189" t="s">
        <v>564</v>
      </c>
      <c r="AP9" s="190"/>
      <c r="AQ9" s="190"/>
      <c r="AR9" s="190"/>
      <c r="AS9" s="190"/>
      <c r="AT9" s="190"/>
      <c r="AU9" s="190"/>
      <c r="AV9" s="190"/>
      <c r="AW9" s="190"/>
      <c r="AX9" s="190"/>
      <c r="AY9" s="190"/>
      <c r="AZ9" s="189" t="s">
        <v>547</v>
      </c>
      <c r="BA9" s="189" t="s">
        <v>488</v>
      </c>
      <c r="BB9" s="189" t="s">
        <v>489</v>
      </c>
      <c r="BC9" s="189" t="s">
        <v>490</v>
      </c>
      <c r="BD9" s="189" t="s">
        <v>491</v>
      </c>
      <c r="BE9" s="189" t="s">
        <v>492</v>
      </c>
      <c r="BF9" s="189" t="s">
        <v>488</v>
      </c>
      <c r="BG9" s="189" t="s">
        <v>493</v>
      </c>
      <c r="BH9" s="189" t="s">
        <v>494</v>
      </c>
      <c r="BI9" s="189" t="s">
        <v>495</v>
      </c>
      <c r="BJ9" s="189" t="s">
        <v>496</v>
      </c>
      <c r="BK9" s="189" t="s">
        <v>497</v>
      </c>
      <c r="BL9" s="189" t="s">
        <v>498</v>
      </c>
      <c r="BM9" s="189" t="s">
        <v>499</v>
      </c>
      <c r="BN9" s="189" t="s">
        <v>500</v>
      </c>
      <c r="BO9" s="190"/>
    </row>
    <row r="10" spans="1:68" x14ac:dyDescent="0.25">
      <c r="A10" s="177">
        <v>2019</v>
      </c>
      <c r="B10" s="178">
        <v>2</v>
      </c>
      <c r="C10" s="179" t="s">
        <v>471</v>
      </c>
      <c r="D10" s="179" t="s">
        <v>472</v>
      </c>
      <c r="E10" s="179" t="s">
        <v>472</v>
      </c>
      <c r="F10" s="179" t="s">
        <v>542</v>
      </c>
      <c r="G10" s="179" t="s">
        <v>474</v>
      </c>
      <c r="H10" s="179" t="s">
        <v>475</v>
      </c>
      <c r="I10" s="180"/>
      <c r="J10" s="179" t="s">
        <v>134</v>
      </c>
      <c r="K10" s="181">
        <v>-3148000</v>
      </c>
      <c r="L10" s="181">
        <v>-3148000</v>
      </c>
      <c r="M10" s="182">
        <v>-179.44</v>
      </c>
      <c r="N10" s="182">
        <v>-135.36000000000001</v>
      </c>
      <c r="O10" s="182">
        <v>-1062.3499999999999</v>
      </c>
      <c r="P10" s="183">
        <v>0</v>
      </c>
      <c r="Q10" s="183">
        <v>0</v>
      </c>
      <c r="R10" s="179" t="s">
        <v>581</v>
      </c>
      <c r="S10" s="179" t="s">
        <v>477</v>
      </c>
      <c r="T10" s="179" t="s">
        <v>478</v>
      </c>
      <c r="U10" s="179" t="s">
        <v>479</v>
      </c>
      <c r="V10" s="178">
        <v>0</v>
      </c>
      <c r="W10" s="177">
        <v>76</v>
      </c>
      <c r="X10" s="179" t="s">
        <v>480</v>
      </c>
      <c r="Y10" s="184">
        <v>43524</v>
      </c>
      <c r="Z10" s="184">
        <v>43524</v>
      </c>
      <c r="AA10" s="185">
        <v>43525.319131944445</v>
      </c>
      <c r="AB10" s="179" t="s">
        <v>481</v>
      </c>
      <c r="AC10" s="179" t="s">
        <v>482</v>
      </c>
      <c r="AD10" s="179" t="s">
        <v>483</v>
      </c>
      <c r="AE10" s="179" t="s">
        <v>544</v>
      </c>
      <c r="AF10" s="180"/>
      <c r="AG10" s="179" t="s">
        <v>580</v>
      </c>
      <c r="AH10" s="180"/>
      <c r="AI10" s="180"/>
      <c r="AJ10" s="180"/>
      <c r="AK10" s="180"/>
      <c r="AL10" s="180"/>
      <c r="AM10" s="180"/>
      <c r="AN10" s="180"/>
      <c r="AO10" s="179" t="s">
        <v>564</v>
      </c>
      <c r="AP10" s="180"/>
      <c r="AQ10" s="180"/>
      <c r="AR10" s="180"/>
      <c r="AS10" s="180"/>
      <c r="AT10" s="180"/>
      <c r="AU10" s="180"/>
      <c r="AV10" s="180"/>
      <c r="AW10" s="180"/>
      <c r="AX10" s="180"/>
      <c r="AY10" s="180"/>
      <c r="AZ10" s="179" t="s">
        <v>547</v>
      </c>
      <c r="BA10" s="179" t="s">
        <v>488</v>
      </c>
      <c r="BB10" s="179" t="s">
        <v>489</v>
      </c>
      <c r="BC10" s="179" t="s">
        <v>490</v>
      </c>
      <c r="BD10" s="179" t="s">
        <v>491</v>
      </c>
      <c r="BE10" s="179" t="s">
        <v>492</v>
      </c>
      <c r="BF10" s="179" t="s">
        <v>488</v>
      </c>
      <c r="BG10" s="179" t="s">
        <v>493</v>
      </c>
      <c r="BH10" s="179" t="s">
        <v>494</v>
      </c>
      <c r="BI10" s="179" t="s">
        <v>495</v>
      </c>
      <c r="BJ10" s="179" t="s">
        <v>496</v>
      </c>
      <c r="BK10" s="179" t="s">
        <v>497</v>
      </c>
      <c r="BL10" s="179" t="s">
        <v>498</v>
      </c>
      <c r="BM10" s="179" t="s">
        <v>499</v>
      </c>
      <c r="BN10" s="179" t="s">
        <v>500</v>
      </c>
      <c r="BO10" s="186"/>
    </row>
    <row r="11" spans="1:68" x14ac:dyDescent="0.25">
      <c r="A11" s="187">
        <v>2019</v>
      </c>
      <c r="B11" s="188">
        <v>2</v>
      </c>
      <c r="C11" s="189" t="s">
        <v>471</v>
      </c>
      <c r="D11" s="189" t="s">
        <v>472</v>
      </c>
      <c r="E11" s="189" t="s">
        <v>472</v>
      </c>
      <c r="F11" s="189" t="s">
        <v>542</v>
      </c>
      <c r="G11" s="189" t="s">
        <v>474</v>
      </c>
      <c r="H11" s="189" t="s">
        <v>475</v>
      </c>
      <c r="I11" s="190"/>
      <c r="J11" s="189" t="s">
        <v>134</v>
      </c>
      <c r="K11" s="191">
        <v>-3195000</v>
      </c>
      <c r="L11" s="191">
        <v>-3195000</v>
      </c>
      <c r="M11" s="192">
        <v>-182.12</v>
      </c>
      <c r="N11" s="192">
        <v>-137.38999999999999</v>
      </c>
      <c r="O11" s="192">
        <v>-1078.21</v>
      </c>
      <c r="P11" s="193">
        <v>0</v>
      </c>
      <c r="Q11" s="193">
        <v>0</v>
      </c>
      <c r="R11" s="189" t="s">
        <v>582</v>
      </c>
      <c r="S11" s="189" t="s">
        <v>477</v>
      </c>
      <c r="T11" s="189" t="s">
        <v>478</v>
      </c>
      <c r="U11" s="189" t="s">
        <v>479</v>
      </c>
      <c r="V11" s="188">
        <v>0</v>
      </c>
      <c r="W11" s="187">
        <v>93</v>
      </c>
      <c r="X11" s="189" t="s">
        <v>480</v>
      </c>
      <c r="Y11" s="194">
        <v>43524</v>
      </c>
      <c r="Z11" s="194">
        <v>43524</v>
      </c>
      <c r="AA11" s="195">
        <v>43528.313831018517</v>
      </c>
      <c r="AB11" s="189" t="s">
        <v>481</v>
      </c>
      <c r="AC11" s="189" t="s">
        <v>482</v>
      </c>
      <c r="AD11" s="189" t="s">
        <v>483</v>
      </c>
      <c r="AE11" s="189" t="s">
        <v>544</v>
      </c>
      <c r="AF11" s="190"/>
      <c r="AG11" s="189" t="s">
        <v>583</v>
      </c>
      <c r="AH11" s="190"/>
      <c r="AI11" s="190"/>
      <c r="AJ11" s="190"/>
      <c r="AK11" s="190"/>
      <c r="AL11" s="190"/>
      <c r="AM11" s="190"/>
      <c r="AN11" s="190"/>
      <c r="AO11" s="189" t="s">
        <v>564</v>
      </c>
      <c r="AP11" s="190"/>
      <c r="AQ11" s="190"/>
      <c r="AR11" s="190"/>
      <c r="AS11" s="190"/>
      <c r="AT11" s="190"/>
      <c r="AU11" s="190"/>
      <c r="AV11" s="190"/>
      <c r="AW11" s="190"/>
      <c r="AX11" s="190"/>
      <c r="AY11" s="190"/>
      <c r="AZ11" s="189" t="s">
        <v>547</v>
      </c>
      <c r="BA11" s="189" t="s">
        <v>488</v>
      </c>
      <c r="BB11" s="189" t="s">
        <v>489</v>
      </c>
      <c r="BC11" s="189" t="s">
        <v>490</v>
      </c>
      <c r="BD11" s="189" t="s">
        <v>491</v>
      </c>
      <c r="BE11" s="189" t="s">
        <v>492</v>
      </c>
      <c r="BF11" s="189" t="s">
        <v>488</v>
      </c>
      <c r="BG11" s="189" t="s">
        <v>493</v>
      </c>
      <c r="BH11" s="189" t="s">
        <v>494</v>
      </c>
      <c r="BI11" s="189" t="s">
        <v>495</v>
      </c>
      <c r="BJ11" s="189" t="s">
        <v>496</v>
      </c>
      <c r="BK11" s="189" t="s">
        <v>497</v>
      </c>
      <c r="BL11" s="189" t="s">
        <v>498</v>
      </c>
      <c r="BM11" s="189" t="s">
        <v>499</v>
      </c>
      <c r="BN11" s="189" t="s">
        <v>500</v>
      </c>
      <c r="BO11" s="190"/>
    </row>
    <row r="12" spans="1:68" ht="22.5" x14ac:dyDescent="0.25">
      <c r="A12" s="177">
        <v>2019</v>
      </c>
      <c r="B12" s="178">
        <v>2</v>
      </c>
      <c r="C12" s="179" t="s">
        <v>471</v>
      </c>
      <c r="D12" s="179" t="s">
        <v>536</v>
      </c>
      <c r="E12" s="179" t="s">
        <v>472</v>
      </c>
      <c r="F12" s="179" t="s">
        <v>542</v>
      </c>
      <c r="G12" s="179" t="s">
        <v>474</v>
      </c>
      <c r="H12" s="179" t="s">
        <v>475</v>
      </c>
      <c r="I12" s="180"/>
      <c r="J12" s="179" t="s">
        <v>134</v>
      </c>
      <c r="K12" s="181">
        <v>0</v>
      </c>
      <c r="L12" s="181">
        <v>0</v>
      </c>
      <c r="M12" s="182">
        <v>0</v>
      </c>
      <c r="N12" s="182">
        <v>0</v>
      </c>
      <c r="O12" s="182">
        <v>-31.08</v>
      </c>
      <c r="P12" s="183">
        <v>0</v>
      </c>
      <c r="Q12" s="183">
        <v>0</v>
      </c>
      <c r="R12" s="179" t="s">
        <v>537</v>
      </c>
      <c r="S12" s="180"/>
      <c r="T12" s="179" t="s">
        <v>538</v>
      </c>
      <c r="U12" s="179" t="s">
        <v>539</v>
      </c>
      <c r="V12" s="178">
        <v>0</v>
      </c>
      <c r="W12" s="177">
        <v>55</v>
      </c>
      <c r="X12" s="179" t="s">
        <v>480</v>
      </c>
      <c r="Y12" s="184">
        <v>43524</v>
      </c>
      <c r="Z12" s="184">
        <v>43524</v>
      </c>
      <c r="AA12" s="185">
        <v>43524.898877314816</v>
      </c>
      <c r="AB12" s="179" t="s">
        <v>540</v>
      </c>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79" t="s">
        <v>547</v>
      </c>
      <c r="BA12" s="179" t="s">
        <v>488</v>
      </c>
      <c r="BB12" s="179" t="s">
        <v>489</v>
      </c>
      <c r="BC12" s="179" t="s">
        <v>490</v>
      </c>
      <c r="BD12" s="179" t="s">
        <v>491</v>
      </c>
      <c r="BE12" s="179" t="s">
        <v>492</v>
      </c>
      <c r="BF12" s="179" t="s">
        <v>488</v>
      </c>
      <c r="BG12" s="179" t="s">
        <v>493</v>
      </c>
      <c r="BH12" s="179" t="s">
        <v>494</v>
      </c>
      <c r="BI12" s="179" t="s">
        <v>495</v>
      </c>
      <c r="BJ12" s="179" t="s">
        <v>496</v>
      </c>
      <c r="BK12" s="179" t="s">
        <v>497</v>
      </c>
      <c r="BL12" s="179" t="s">
        <v>498</v>
      </c>
      <c r="BM12" s="179" t="s">
        <v>499</v>
      </c>
      <c r="BN12" s="179" t="s">
        <v>500</v>
      </c>
      <c r="BO12" s="186"/>
    </row>
    <row r="13" spans="1:68" x14ac:dyDescent="0.25">
      <c r="A13" s="187">
        <v>2019</v>
      </c>
      <c r="B13" s="188">
        <v>2</v>
      </c>
      <c r="C13" s="189" t="s">
        <v>471</v>
      </c>
      <c r="D13" s="189" t="s">
        <v>536</v>
      </c>
      <c r="E13" s="189" t="s">
        <v>472</v>
      </c>
      <c r="F13" s="189" t="s">
        <v>542</v>
      </c>
      <c r="G13" s="189" t="s">
        <v>474</v>
      </c>
      <c r="H13" s="189" t="s">
        <v>475</v>
      </c>
      <c r="I13" s="190"/>
      <c r="J13" s="189" t="s">
        <v>134</v>
      </c>
      <c r="K13" s="191">
        <v>0</v>
      </c>
      <c r="L13" s="191">
        <v>0</v>
      </c>
      <c r="M13" s="192">
        <v>0</v>
      </c>
      <c r="N13" s="192">
        <v>-0.01</v>
      </c>
      <c r="O13" s="192">
        <v>-0.03</v>
      </c>
      <c r="P13" s="193">
        <v>0</v>
      </c>
      <c r="Q13" s="193">
        <v>0</v>
      </c>
      <c r="R13" s="189" t="s">
        <v>537</v>
      </c>
      <c r="S13" s="190"/>
      <c r="T13" s="189" t="s">
        <v>538</v>
      </c>
      <c r="U13" s="189" t="s">
        <v>539</v>
      </c>
      <c r="V13" s="188">
        <v>0</v>
      </c>
      <c r="W13" s="187">
        <v>84</v>
      </c>
      <c r="X13" s="189" t="s">
        <v>480</v>
      </c>
      <c r="Y13" s="194">
        <v>43524</v>
      </c>
      <c r="Z13" s="194">
        <v>43524</v>
      </c>
      <c r="AA13" s="195">
        <v>43525.319131944445</v>
      </c>
      <c r="AB13" s="189" t="s">
        <v>540</v>
      </c>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89" t="s">
        <v>547</v>
      </c>
      <c r="BA13" s="189" t="s">
        <v>488</v>
      </c>
      <c r="BB13" s="189" t="s">
        <v>489</v>
      </c>
      <c r="BC13" s="189" t="s">
        <v>490</v>
      </c>
      <c r="BD13" s="189" t="s">
        <v>491</v>
      </c>
      <c r="BE13" s="189" t="s">
        <v>492</v>
      </c>
      <c r="BF13" s="189" t="s">
        <v>488</v>
      </c>
      <c r="BG13" s="189" t="s">
        <v>493</v>
      </c>
      <c r="BH13" s="189" t="s">
        <v>494</v>
      </c>
      <c r="BI13" s="189" t="s">
        <v>495</v>
      </c>
      <c r="BJ13" s="189" t="s">
        <v>496</v>
      </c>
      <c r="BK13" s="189" t="s">
        <v>497</v>
      </c>
      <c r="BL13" s="189" t="s">
        <v>498</v>
      </c>
      <c r="BM13" s="189" t="s">
        <v>499</v>
      </c>
      <c r="BN13" s="189" t="s">
        <v>500</v>
      </c>
      <c r="BO13" s="190"/>
    </row>
    <row r="14" spans="1:68" x14ac:dyDescent="0.25">
      <c r="A14" s="187">
        <v>2019</v>
      </c>
      <c r="B14" s="188">
        <v>2</v>
      </c>
      <c r="C14" s="189" t="s">
        <v>471</v>
      </c>
      <c r="D14" s="189" t="s">
        <v>541</v>
      </c>
      <c r="E14" s="189" t="s">
        <v>472</v>
      </c>
      <c r="F14" s="189" t="s">
        <v>542</v>
      </c>
      <c r="G14" s="189" t="s">
        <v>474</v>
      </c>
      <c r="H14" s="189" t="s">
        <v>475</v>
      </c>
      <c r="I14" s="190"/>
      <c r="J14" s="189" t="s">
        <v>134</v>
      </c>
      <c r="K14" s="191">
        <v>0</v>
      </c>
      <c r="L14" s="191">
        <v>0</v>
      </c>
      <c r="M14" s="192">
        <v>0</v>
      </c>
      <c r="N14" s="192">
        <v>-0.01</v>
      </c>
      <c r="O14" s="192">
        <v>-0.03</v>
      </c>
      <c r="P14" s="193">
        <v>0</v>
      </c>
      <c r="Q14" s="193">
        <v>0</v>
      </c>
      <c r="R14" s="189" t="s">
        <v>537</v>
      </c>
      <c r="S14" s="190"/>
      <c r="T14" s="189" t="s">
        <v>538</v>
      </c>
      <c r="U14" s="189" t="s">
        <v>539</v>
      </c>
      <c r="V14" s="188">
        <v>0</v>
      </c>
      <c r="W14" s="187">
        <v>83</v>
      </c>
      <c r="X14" s="189" t="s">
        <v>480</v>
      </c>
      <c r="Y14" s="194">
        <v>43524</v>
      </c>
      <c r="Z14" s="194">
        <v>43524</v>
      </c>
      <c r="AA14" s="195">
        <v>43525.319131944445</v>
      </c>
      <c r="AB14" s="189" t="s">
        <v>540</v>
      </c>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89" t="s">
        <v>547</v>
      </c>
      <c r="BA14" s="189" t="s">
        <v>488</v>
      </c>
      <c r="BB14" s="189" t="s">
        <v>489</v>
      </c>
      <c r="BC14" s="189" t="s">
        <v>490</v>
      </c>
      <c r="BD14" s="189" t="s">
        <v>491</v>
      </c>
      <c r="BE14" s="189" t="s">
        <v>492</v>
      </c>
      <c r="BF14" s="189" t="s">
        <v>488</v>
      </c>
      <c r="BG14" s="189" t="s">
        <v>493</v>
      </c>
      <c r="BH14" s="189" t="s">
        <v>494</v>
      </c>
      <c r="BI14" s="189" t="s">
        <v>495</v>
      </c>
      <c r="BJ14" s="189" t="s">
        <v>496</v>
      </c>
      <c r="BK14" s="189" t="s">
        <v>497</v>
      </c>
      <c r="BL14" s="189" t="s">
        <v>498</v>
      </c>
      <c r="BM14" s="189" t="s">
        <v>499</v>
      </c>
      <c r="BN14" s="189" t="s">
        <v>500</v>
      </c>
      <c r="BO14" s="190"/>
    </row>
    <row r="15" spans="1:68" ht="22.5" x14ac:dyDescent="0.25">
      <c r="A15" s="177">
        <v>2019</v>
      </c>
      <c r="B15" s="178">
        <v>2</v>
      </c>
      <c r="C15" s="179" t="s">
        <v>471</v>
      </c>
      <c r="D15" s="179" t="s">
        <v>541</v>
      </c>
      <c r="E15" s="179" t="s">
        <v>472</v>
      </c>
      <c r="F15" s="179" t="s">
        <v>542</v>
      </c>
      <c r="G15" s="179" t="s">
        <v>474</v>
      </c>
      <c r="H15" s="179" t="s">
        <v>475</v>
      </c>
      <c r="I15" s="180"/>
      <c r="J15" s="179" t="s">
        <v>134</v>
      </c>
      <c r="K15" s="181">
        <v>0</v>
      </c>
      <c r="L15" s="181">
        <v>0</v>
      </c>
      <c r="M15" s="182">
        <v>0</v>
      </c>
      <c r="N15" s="182">
        <v>0</v>
      </c>
      <c r="O15" s="182">
        <v>-31.09</v>
      </c>
      <c r="P15" s="183">
        <v>0</v>
      </c>
      <c r="Q15" s="183">
        <v>0</v>
      </c>
      <c r="R15" s="179" t="s">
        <v>537</v>
      </c>
      <c r="S15" s="180"/>
      <c r="T15" s="179" t="s">
        <v>538</v>
      </c>
      <c r="U15" s="179" t="s">
        <v>539</v>
      </c>
      <c r="V15" s="178">
        <v>0</v>
      </c>
      <c r="W15" s="177">
        <v>88</v>
      </c>
      <c r="X15" s="179" t="s">
        <v>480</v>
      </c>
      <c r="Y15" s="184">
        <v>43524</v>
      </c>
      <c r="Z15" s="184">
        <v>43524</v>
      </c>
      <c r="AA15" s="185">
        <v>43526.205393518518</v>
      </c>
      <c r="AB15" s="179" t="s">
        <v>540</v>
      </c>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79" t="s">
        <v>547</v>
      </c>
      <c r="BA15" s="179" t="s">
        <v>488</v>
      </c>
      <c r="BB15" s="179" t="s">
        <v>489</v>
      </c>
      <c r="BC15" s="179" t="s">
        <v>490</v>
      </c>
      <c r="BD15" s="179" t="s">
        <v>491</v>
      </c>
      <c r="BE15" s="179" t="s">
        <v>492</v>
      </c>
      <c r="BF15" s="179" t="s">
        <v>488</v>
      </c>
      <c r="BG15" s="179" t="s">
        <v>493</v>
      </c>
      <c r="BH15" s="179" t="s">
        <v>494</v>
      </c>
      <c r="BI15" s="179" t="s">
        <v>495</v>
      </c>
      <c r="BJ15" s="179" t="s">
        <v>496</v>
      </c>
      <c r="BK15" s="179" t="s">
        <v>497</v>
      </c>
      <c r="BL15" s="179" t="s">
        <v>498</v>
      </c>
      <c r="BM15" s="179" t="s">
        <v>499</v>
      </c>
      <c r="BN15" s="179" t="s">
        <v>500</v>
      </c>
      <c r="BO15" s="186"/>
    </row>
    <row r="16" spans="1:68" x14ac:dyDescent="0.25">
      <c r="A16" s="177">
        <v>2019</v>
      </c>
      <c r="B16" s="178">
        <v>3</v>
      </c>
      <c r="C16" s="179" t="s">
        <v>471</v>
      </c>
      <c r="D16" s="179" t="s">
        <v>472</v>
      </c>
      <c r="E16" s="179" t="s">
        <v>472</v>
      </c>
      <c r="F16" s="179" t="s">
        <v>542</v>
      </c>
      <c r="G16" s="179" t="s">
        <v>474</v>
      </c>
      <c r="H16" s="179" t="s">
        <v>475</v>
      </c>
      <c r="I16" s="180"/>
      <c r="J16" s="179" t="s">
        <v>134</v>
      </c>
      <c r="K16" s="181">
        <v>828444</v>
      </c>
      <c r="L16" s="181">
        <v>828444</v>
      </c>
      <c r="M16" s="182">
        <v>47.22</v>
      </c>
      <c r="N16" s="182">
        <v>35.619999999999997</v>
      </c>
      <c r="O16" s="182">
        <v>279.57</v>
      </c>
      <c r="P16" s="183">
        <v>0</v>
      </c>
      <c r="Q16" s="183">
        <v>0</v>
      </c>
      <c r="R16" s="196" t="s">
        <v>571</v>
      </c>
      <c r="S16" s="179" t="s">
        <v>477</v>
      </c>
      <c r="T16" s="179" t="s">
        <v>478</v>
      </c>
      <c r="U16" s="179" t="s">
        <v>479</v>
      </c>
      <c r="V16" s="178">
        <v>0</v>
      </c>
      <c r="W16" s="177">
        <v>35</v>
      </c>
      <c r="X16" s="179" t="s">
        <v>480</v>
      </c>
      <c r="Y16" s="184">
        <v>43553</v>
      </c>
      <c r="Z16" s="184">
        <v>43553</v>
      </c>
      <c r="AA16" s="185">
        <v>43556.305277777778</v>
      </c>
      <c r="AB16" s="179" t="s">
        <v>481</v>
      </c>
      <c r="AC16" s="179" t="s">
        <v>482</v>
      </c>
      <c r="AD16" s="179" t="s">
        <v>483</v>
      </c>
      <c r="AE16" s="179" t="s">
        <v>484</v>
      </c>
      <c r="AF16" s="180"/>
      <c r="AG16" s="179" t="s">
        <v>597</v>
      </c>
      <c r="AH16" s="180"/>
      <c r="AI16" s="180"/>
      <c r="AJ16" s="180"/>
      <c r="AK16" s="180"/>
      <c r="AL16" s="180"/>
      <c r="AM16" s="180"/>
      <c r="AN16" s="180"/>
      <c r="AO16" s="179" t="s">
        <v>598</v>
      </c>
      <c r="AP16" s="180"/>
      <c r="AQ16" s="180"/>
      <c r="AR16" s="180"/>
      <c r="AS16" s="180"/>
      <c r="AT16" s="180"/>
      <c r="AU16" s="180"/>
      <c r="AV16" s="180"/>
      <c r="AW16" s="180"/>
      <c r="AX16" s="180"/>
      <c r="AY16" s="180"/>
      <c r="AZ16" s="179" t="s">
        <v>547</v>
      </c>
      <c r="BA16" s="179" t="s">
        <v>488</v>
      </c>
      <c r="BB16" s="179" t="s">
        <v>489</v>
      </c>
      <c r="BC16" s="179" t="s">
        <v>490</v>
      </c>
      <c r="BD16" s="179" t="s">
        <v>491</v>
      </c>
      <c r="BE16" s="179" t="s">
        <v>492</v>
      </c>
      <c r="BF16" s="179" t="s">
        <v>488</v>
      </c>
      <c r="BG16" s="179" t="s">
        <v>493</v>
      </c>
      <c r="BH16" s="179" t="s">
        <v>494</v>
      </c>
      <c r="BI16" s="179" t="s">
        <v>495</v>
      </c>
      <c r="BJ16" s="179" t="s">
        <v>496</v>
      </c>
      <c r="BK16" s="179" t="s">
        <v>497</v>
      </c>
      <c r="BL16" s="179" t="s">
        <v>498</v>
      </c>
      <c r="BM16" s="179" t="s">
        <v>499</v>
      </c>
      <c r="BN16" s="179" t="s">
        <v>500</v>
      </c>
      <c r="BO16" s="186"/>
      <c r="BP16" t="str">
        <f t="shared" ref="BP16:BP22" si="1">IF(K16&gt;0,"D","C")</f>
        <v>D</v>
      </c>
    </row>
    <row r="17" spans="1:68" x14ac:dyDescent="0.25">
      <c r="A17" s="187">
        <v>2019</v>
      </c>
      <c r="B17" s="188">
        <v>3</v>
      </c>
      <c r="C17" s="189" t="s">
        <v>471</v>
      </c>
      <c r="D17" s="189" t="s">
        <v>472</v>
      </c>
      <c r="E17" s="189" t="s">
        <v>472</v>
      </c>
      <c r="F17" s="189" t="s">
        <v>542</v>
      </c>
      <c r="G17" s="189" t="s">
        <v>474</v>
      </c>
      <c r="H17" s="189" t="s">
        <v>475</v>
      </c>
      <c r="I17" s="190"/>
      <c r="J17" s="189" t="s">
        <v>134</v>
      </c>
      <c r="K17" s="191">
        <v>2183007</v>
      </c>
      <c r="L17" s="191">
        <v>2183007</v>
      </c>
      <c r="M17" s="192">
        <v>124.43</v>
      </c>
      <c r="N17" s="192">
        <v>93.87</v>
      </c>
      <c r="O17" s="192">
        <v>736.69</v>
      </c>
      <c r="P17" s="193">
        <v>0</v>
      </c>
      <c r="Q17" s="193">
        <v>0</v>
      </c>
      <c r="R17" s="197" t="s">
        <v>575</v>
      </c>
      <c r="S17" s="189" t="s">
        <v>477</v>
      </c>
      <c r="T17" s="189" t="s">
        <v>478</v>
      </c>
      <c r="U17" s="189" t="s">
        <v>479</v>
      </c>
      <c r="V17" s="188">
        <v>0</v>
      </c>
      <c r="W17" s="187">
        <v>35</v>
      </c>
      <c r="X17" s="189" t="s">
        <v>480</v>
      </c>
      <c r="Y17" s="194">
        <v>43553</v>
      </c>
      <c r="Z17" s="194">
        <v>43553</v>
      </c>
      <c r="AA17" s="195">
        <v>43556.305277777778</v>
      </c>
      <c r="AB17" s="189" t="s">
        <v>481</v>
      </c>
      <c r="AC17" s="189" t="s">
        <v>482</v>
      </c>
      <c r="AD17" s="189" t="s">
        <v>483</v>
      </c>
      <c r="AE17" s="189" t="s">
        <v>484</v>
      </c>
      <c r="AF17" s="190"/>
      <c r="AG17" s="189" t="s">
        <v>597</v>
      </c>
      <c r="AH17" s="190"/>
      <c r="AI17" s="190"/>
      <c r="AJ17" s="190"/>
      <c r="AK17" s="190"/>
      <c r="AL17" s="190"/>
      <c r="AM17" s="190"/>
      <c r="AN17" s="190"/>
      <c r="AO17" s="189" t="s">
        <v>598</v>
      </c>
      <c r="AP17" s="190"/>
      <c r="AQ17" s="190"/>
      <c r="AR17" s="190"/>
      <c r="AS17" s="190"/>
      <c r="AT17" s="190"/>
      <c r="AU17" s="190"/>
      <c r="AV17" s="190"/>
      <c r="AW17" s="190"/>
      <c r="AX17" s="190"/>
      <c r="AY17" s="190"/>
      <c r="AZ17" s="189" t="s">
        <v>547</v>
      </c>
      <c r="BA17" s="189" t="s">
        <v>488</v>
      </c>
      <c r="BB17" s="189" t="s">
        <v>489</v>
      </c>
      <c r="BC17" s="189" t="s">
        <v>490</v>
      </c>
      <c r="BD17" s="189" t="s">
        <v>491</v>
      </c>
      <c r="BE17" s="189" t="s">
        <v>492</v>
      </c>
      <c r="BF17" s="189" t="s">
        <v>488</v>
      </c>
      <c r="BG17" s="189" t="s">
        <v>493</v>
      </c>
      <c r="BH17" s="189" t="s">
        <v>494</v>
      </c>
      <c r="BI17" s="189" t="s">
        <v>495</v>
      </c>
      <c r="BJ17" s="189" t="s">
        <v>496</v>
      </c>
      <c r="BK17" s="189" t="s">
        <v>497</v>
      </c>
      <c r="BL17" s="189" t="s">
        <v>498</v>
      </c>
      <c r="BM17" s="189" t="s">
        <v>499</v>
      </c>
      <c r="BN17" s="189" t="s">
        <v>500</v>
      </c>
      <c r="BO17" s="190"/>
      <c r="BP17" t="str">
        <f t="shared" si="1"/>
        <v>D</v>
      </c>
    </row>
    <row r="18" spans="1:68" x14ac:dyDescent="0.25">
      <c r="A18" s="177">
        <v>2019</v>
      </c>
      <c r="B18" s="178">
        <v>3</v>
      </c>
      <c r="C18" s="179" t="s">
        <v>471</v>
      </c>
      <c r="D18" s="179" t="s">
        <v>472</v>
      </c>
      <c r="E18" s="179" t="s">
        <v>472</v>
      </c>
      <c r="F18" s="179" t="s">
        <v>542</v>
      </c>
      <c r="G18" s="179" t="s">
        <v>474</v>
      </c>
      <c r="H18" s="179" t="s">
        <v>475</v>
      </c>
      <c r="I18" s="180"/>
      <c r="J18" s="179" t="s">
        <v>134</v>
      </c>
      <c r="K18" s="181">
        <v>74932137</v>
      </c>
      <c r="L18" s="181">
        <v>74932137</v>
      </c>
      <c r="M18" s="182">
        <v>4271.13</v>
      </c>
      <c r="N18" s="182">
        <v>3222.08</v>
      </c>
      <c r="O18" s="182">
        <v>25287.1</v>
      </c>
      <c r="P18" s="183">
        <v>0</v>
      </c>
      <c r="Q18" s="183">
        <v>0</v>
      </c>
      <c r="R18" s="196" t="s">
        <v>577</v>
      </c>
      <c r="S18" s="179" t="s">
        <v>477</v>
      </c>
      <c r="T18" s="179" t="s">
        <v>478</v>
      </c>
      <c r="U18" s="179" t="s">
        <v>479</v>
      </c>
      <c r="V18" s="178">
        <v>0</v>
      </c>
      <c r="W18" s="177">
        <v>35</v>
      </c>
      <c r="X18" s="179" t="s">
        <v>480</v>
      </c>
      <c r="Y18" s="184">
        <v>43553</v>
      </c>
      <c r="Z18" s="184">
        <v>43553</v>
      </c>
      <c r="AA18" s="185">
        <v>43556.305277777778</v>
      </c>
      <c r="AB18" s="179" t="s">
        <v>481</v>
      </c>
      <c r="AC18" s="179" t="s">
        <v>482</v>
      </c>
      <c r="AD18" s="179" t="s">
        <v>483</v>
      </c>
      <c r="AE18" s="179" t="s">
        <v>484</v>
      </c>
      <c r="AF18" s="180"/>
      <c r="AG18" s="179" t="s">
        <v>597</v>
      </c>
      <c r="AH18" s="180"/>
      <c r="AI18" s="180"/>
      <c r="AJ18" s="180"/>
      <c r="AK18" s="180"/>
      <c r="AL18" s="180"/>
      <c r="AM18" s="180"/>
      <c r="AN18" s="180"/>
      <c r="AO18" s="179" t="s">
        <v>598</v>
      </c>
      <c r="AP18" s="180"/>
      <c r="AQ18" s="180"/>
      <c r="AR18" s="180"/>
      <c r="AS18" s="180"/>
      <c r="AT18" s="180"/>
      <c r="AU18" s="180"/>
      <c r="AV18" s="180"/>
      <c r="AW18" s="180"/>
      <c r="AX18" s="180"/>
      <c r="AY18" s="180"/>
      <c r="AZ18" s="179" t="s">
        <v>547</v>
      </c>
      <c r="BA18" s="179" t="s">
        <v>488</v>
      </c>
      <c r="BB18" s="179" t="s">
        <v>489</v>
      </c>
      <c r="BC18" s="179" t="s">
        <v>490</v>
      </c>
      <c r="BD18" s="179" t="s">
        <v>491</v>
      </c>
      <c r="BE18" s="179" t="s">
        <v>492</v>
      </c>
      <c r="BF18" s="179" t="s">
        <v>488</v>
      </c>
      <c r="BG18" s="179" t="s">
        <v>493</v>
      </c>
      <c r="BH18" s="179" t="s">
        <v>494</v>
      </c>
      <c r="BI18" s="179" t="s">
        <v>495</v>
      </c>
      <c r="BJ18" s="179" t="s">
        <v>496</v>
      </c>
      <c r="BK18" s="179" t="s">
        <v>497</v>
      </c>
      <c r="BL18" s="179" t="s">
        <v>498</v>
      </c>
      <c r="BM18" s="179" t="s">
        <v>499</v>
      </c>
      <c r="BN18" s="179" t="s">
        <v>500</v>
      </c>
      <c r="BO18" s="186"/>
      <c r="BP18" t="str">
        <f t="shared" si="1"/>
        <v>D</v>
      </c>
    </row>
    <row r="19" spans="1:68" x14ac:dyDescent="0.25">
      <c r="A19" s="187">
        <v>2019</v>
      </c>
      <c r="B19" s="188">
        <v>3</v>
      </c>
      <c r="C19" s="189" t="s">
        <v>471</v>
      </c>
      <c r="D19" s="189" t="s">
        <v>472</v>
      </c>
      <c r="E19" s="189" t="s">
        <v>472</v>
      </c>
      <c r="F19" s="189" t="s">
        <v>542</v>
      </c>
      <c r="G19" s="189" t="s">
        <v>474</v>
      </c>
      <c r="H19" s="189" t="s">
        <v>475</v>
      </c>
      <c r="I19" s="190"/>
      <c r="J19" s="189" t="s">
        <v>134</v>
      </c>
      <c r="K19" s="191">
        <v>-54582331</v>
      </c>
      <c r="L19" s="191">
        <v>-54582331</v>
      </c>
      <c r="M19" s="192">
        <v>-3111.19</v>
      </c>
      <c r="N19" s="192">
        <v>-2347.04</v>
      </c>
      <c r="O19" s="192">
        <v>-18419.72</v>
      </c>
      <c r="P19" s="193">
        <v>0</v>
      </c>
      <c r="Q19" s="193">
        <v>0</v>
      </c>
      <c r="R19" s="197" t="s">
        <v>600</v>
      </c>
      <c r="S19" s="189" t="s">
        <v>477</v>
      </c>
      <c r="T19" s="189" t="s">
        <v>478</v>
      </c>
      <c r="U19" s="189" t="s">
        <v>479</v>
      </c>
      <c r="V19" s="188">
        <v>0</v>
      </c>
      <c r="W19" s="187">
        <v>35</v>
      </c>
      <c r="X19" s="189" t="s">
        <v>480</v>
      </c>
      <c r="Y19" s="194">
        <v>43553</v>
      </c>
      <c r="Z19" s="194">
        <v>43553</v>
      </c>
      <c r="AA19" s="195">
        <v>43556.305277777778</v>
      </c>
      <c r="AB19" s="189" t="s">
        <v>481</v>
      </c>
      <c r="AC19" s="189" t="s">
        <v>482</v>
      </c>
      <c r="AD19" s="189" t="s">
        <v>483</v>
      </c>
      <c r="AE19" s="189" t="s">
        <v>484</v>
      </c>
      <c r="AF19" s="190"/>
      <c r="AG19" s="189" t="s">
        <v>601</v>
      </c>
      <c r="AH19" s="190"/>
      <c r="AI19" s="190"/>
      <c r="AJ19" s="190"/>
      <c r="AK19" s="190"/>
      <c r="AL19" s="190"/>
      <c r="AM19" s="190"/>
      <c r="AN19" s="190"/>
      <c r="AO19" s="189" t="s">
        <v>602</v>
      </c>
      <c r="AP19" s="190"/>
      <c r="AQ19" s="190"/>
      <c r="AR19" s="190"/>
      <c r="AS19" s="190"/>
      <c r="AT19" s="190"/>
      <c r="AU19" s="190"/>
      <c r="AV19" s="190"/>
      <c r="AW19" s="190"/>
      <c r="AX19" s="190"/>
      <c r="AY19" s="190"/>
      <c r="AZ19" s="189" t="s">
        <v>547</v>
      </c>
      <c r="BA19" s="189" t="s">
        <v>488</v>
      </c>
      <c r="BB19" s="189" t="s">
        <v>489</v>
      </c>
      <c r="BC19" s="189" t="s">
        <v>490</v>
      </c>
      <c r="BD19" s="189" t="s">
        <v>491</v>
      </c>
      <c r="BE19" s="189" t="s">
        <v>492</v>
      </c>
      <c r="BF19" s="189" t="s">
        <v>488</v>
      </c>
      <c r="BG19" s="189" t="s">
        <v>493</v>
      </c>
      <c r="BH19" s="189" t="s">
        <v>494</v>
      </c>
      <c r="BI19" s="189" t="s">
        <v>495</v>
      </c>
      <c r="BJ19" s="189" t="s">
        <v>496</v>
      </c>
      <c r="BK19" s="189" t="s">
        <v>497</v>
      </c>
      <c r="BL19" s="189" t="s">
        <v>498</v>
      </c>
      <c r="BM19" s="189" t="s">
        <v>499</v>
      </c>
      <c r="BN19" s="189" t="s">
        <v>500</v>
      </c>
      <c r="BO19" s="190"/>
      <c r="BP19" t="str">
        <f t="shared" si="1"/>
        <v>C</v>
      </c>
    </row>
    <row r="20" spans="1:68" ht="22.5" x14ac:dyDescent="0.25">
      <c r="A20" s="177">
        <v>2019</v>
      </c>
      <c r="B20" s="178">
        <v>3</v>
      </c>
      <c r="C20" s="179" t="s">
        <v>471</v>
      </c>
      <c r="D20" s="179" t="s">
        <v>472</v>
      </c>
      <c r="E20" s="179" t="s">
        <v>472</v>
      </c>
      <c r="F20" s="179" t="s">
        <v>542</v>
      </c>
      <c r="G20" s="179" t="s">
        <v>474</v>
      </c>
      <c r="H20" s="179" t="s">
        <v>475</v>
      </c>
      <c r="I20" s="180"/>
      <c r="J20" s="179" t="s">
        <v>134</v>
      </c>
      <c r="K20" s="181">
        <v>-50253384</v>
      </c>
      <c r="L20" s="181">
        <v>-50253384</v>
      </c>
      <c r="M20" s="182">
        <v>-2864.44</v>
      </c>
      <c r="N20" s="182">
        <v>-2160.9</v>
      </c>
      <c r="O20" s="182">
        <v>-16958.84</v>
      </c>
      <c r="P20" s="183">
        <v>0</v>
      </c>
      <c r="Q20" s="183">
        <v>0</v>
      </c>
      <c r="R20" s="196" t="s">
        <v>603</v>
      </c>
      <c r="S20" s="179" t="s">
        <v>477</v>
      </c>
      <c r="T20" s="179" t="s">
        <v>478</v>
      </c>
      <c r="U20" s="179" t="s">
        <v>479</v>
      </c>
      <c r="V20" s="178">
        <v>0</v>
      </c>
      <c r="W20" s="177">
        <v>35</v>
      </c>
      <c r="X20" s="179" t="s">
        <v>480</v>
      </c>
      <c r="Y20" s="184">
        <v>43553</v>
      </c>
      <c r="Z20" s="184">
        <v>43553</v>
      </c>
      <c r="AA20" s="185">
        <v>43556.305277777778</v>
      </c>
      <c r="AB20" s="179" t="s">
        <v>481</v>
      </c>
      <c r="AC20" s="179" t="s">
        <v>482</v>
      </c>
      <c r="AD20" s="179" t="s">
        <v>483</v>
      </c>
      <c r="AE20" s="179" t="s">
        <v>484</v>
      </c>
      <c r="AF20" s="180"/>
      <c r="AG20" s="179" t="s">
        <v>604</v>
      </c>
      <c r="AH20" s="180"/>
      <c r="AI20" s="180"/>
      <c r="AJ20" s="180"/>
      <c r="AK20" s="180"/>
      <c r="AL20" s="180"/>
      <c r="AM20" s="180"/>
      <c r="AN20" s="180"/>
      <c r="AO20" s="179" t="s">
        <v>605</v>
      </c>
      <c r="AP20" s="180"/>
      <c r="AQ20" s="180"/>
      <c r="AR20" s="180"/>
      <c r="AS20" s="180"/>
      <c r="AT20" s="180"/>
      <c r="AU20" s="180"/>
      <c r="AV20" s="180"/>
      <c r="AW20" s="180"/>
      <c r="AX20" s="180"/>
      <c r="AY20" s="180"/>
      <c r="AZ20" s="179" t="s">
        <v>547</v>
      </c>
      <c r="BA20" s="179" t="s">
        <v>488</v>
      </c>
      <c r="BB20" s="179" t="s">
        <v>489</v>
      </c>
      <c r="BC20" s="179" t="s">
        <v>490</v>
      </c>
      <c r="BD20" s="179" t="s">
        <v>491</v>
      </c>
      <c r="BE20" s="179" t="s">
        <v>492</v>
      </c>
      <c r="BF20" s="179" t="s">
        <v>488</v>
      </c>
      <c r="BG20" s="179" t="s">
        <v>493</v>
      </c>
      <c r="BH20" s="179" t="s">
        <v>494</v>
      </c>
      <c r="BI20" s="179" t="s">
        <v>495</v>
      </c>
      <c r="BJ20" s="179" t="s">
        <v>496</v>
      </c>
      <c r="BK20" s="179" t="s">
        <v>497</v>
      </c>
      <c r="BL20" s="179" t="s">
        <v>498</v>
      </c>
      <c r="BM20" s="179" t="s">
        <v>499</v>
      </c>
      <c r="BN20" s="179" t="s">
        <v>500</v>
      </c>
      <c r="BO20" s="186"/>
      <c r="BP20" t="str">
        <f t="shared" si="1"/>
        <v>C</v>
      </c>
    </row>
    <row r="21" spans="1:68" x14ac:dyDescent="0.25">
      <c r="A21" s="187">
        <v>2019</v>
      </c>
      <c r="B21" s="188">
        <v>3</v>
      </c>
      <c r="C21" s="189" t="s">
        <v>471</v>
      </c>
      <c r="D21" s="189" t="s">
        <v>472</v>
      </c>
      <c r="E21" s="189" t="s">
        <v>472</v>
      </c>
      <c r="F21" s="189" t="s">
        <v>542</v>
      </c>
      <c r="G21" s="189" t="s">
        <v>474</v>
      </c>
      <c r="H21" s="189" t="s">
        <v>475</v>
      </c>
      <c r="I21" s="190"/>
      <c r="J21" s="189" t="s">
        <v>134</v>
      </c>
      <c r="K21" s="191">
        <v>-310356462</v>
      </c>
      <c r="L21" s="191">
        <v>-310356462</v>
      </c>
      <c r="M21" s="192">
        <v>-17690.32</v>
      </c>
      <c r="N21" s="192">
        <v>-13345.33</v>
      </c>
      <c r="O21" s="192">
        <v>-104734.96</v>
      </c>
      <c r="P21" s="193">
        <v>0</v>
      </c>
      <c r="Q21" s="193">
        <v>0</v>
      </c>
      <c r="R21" s="197" t="s">
        <v>606</v>
      </c>
      <c r="S21" s="189" t="s">
        <v>477</v>
      </c>
      <c r="T21" s="189" t="s">
        <v>478</v>
      </c>
      <c r="U21" s="189" t="s">
        <v>479</v>
      </c>
      <c r="V21" s="188">
        <v>0</v>
      </c>
      <c r="W21" s="187">
        <v>35</v>
      </c>
      <c r="X21" s="189" t="s">
        <v>480</v>
      </c>
      <c r="Y21" s="194">
        <v>43553</v>
      </c>
      <c r="Z21" s="194">
        <v>43553</v>
      </c>
      <c r="AA21" s="195">
        <v>43556.305277777778</v>
      </c>
      <c r="AB21" s="189" t="s">
        <v>481</v>
      </c>
      <c r="AC21" s="189" t="s">
        <v>482</v>
      </c>
      <c r="AD21" s="189" t="s">
        <v>483</v>
      </c>
      <c r="AE21" s="189" t="s">
        <v>484</v>
      </c>
      <c r="AF21" s="190"/>
      <c r="AG21" s="189" t="s">
        <v>607</v>
      </c>
      <c r="AH21" s="190"/>
      <c r="AI21" s="190"/>
      <c r="AJ21" s="190"/>
      <c r="AK21" s="190"/>
      <c r="AL21" s="190"/>
      <c r="AM21" s="190"/>
      <c r="AN21" s="190"/>
      <c r="AO21" s="189" t="s">
        <v>602</v>
      </c>
      <c r="AP21" s="190"/>
      <c r="AQ21" s="190"/>
      <c r="AR21" s="190"/>
      <c r="AS21" s="190"/>
      <c r="AT21" s="190"/>
      <c r="AU21" s="190"/>
      <c r="AV21" s="190"/>
      <c r="AW21" s="190"/>
      <c r="AX21" s="190"/>
      <c r="AY21" s="190"/>
      <c r="AZ21" s="189" t="s">
        <v>547</v>
      </c>
      <c r="BA21" s="189" t="s">
        <v>488</v>
      </c>
      <c r="BB21" s="189" t="s">
        <v>489</v>
      </c>
      <c r="BC21" s="189" t="s">
        <v>490</v>
      </c>
      <c r="BD21" s="189" t="s">
        <v>491</v>
      </c>
      <c r="BE21" s="189" t="s">
        <v>492</v>
      </c>
      <c r="BF21" s="189" t="s">
        <v>488</v>
      </c>
      <c r="BG21" s="189" t="s">
        <v>493</v>
      </c>
      <c r="BH21" s="189" t="s">
        <v>494</v>
      </c>
      <c r="BI21" s="189" t="s">
        <v>495</v>
      </c>
      <c r="BJ21" s="189" t="s">
        <v>496</v>
      </c>
      <c r="BK21" s="189" t="s">
        <v>497</v>
      </c>
      <c r="BL21" s="189" t="s">
        <v>498</v>
      </c>
      <c r="BM21" s="189" t="s">
        <v>499</v>
      </c>
      <c r="BN21" s="189" t="s">
        <v>500</v>
      </c>
      <c r="BO21" s="190"/>
      <c r="BP21" t="str">
        <f t="shared" si="1"/>
        <v>C</v>
      </c>
    </row>
    <row r="22" spans="1:68" x14ac:dyDescent="0.25">
      <c r="A22" s="177">
        <v>2019</v>
      </c>
      <c r="B22" s="178">
        <v>3</v>
      </c>
      <c r="C22" s="179" t="s">
        <v>471</v>
      </c>
      <c r="D22" s="179" t="s">
        <v>472</v>
      </c>
      <c r="E22" s="179" t="s">
        <v>472</v>
      </c>
      <c r="F22" s="179" t="s">
        <v>542</v>
      </c>
      <c r="G22" s="179" t="s">
        <v>474</v>
      </c>
      <c r="H22" s="179" t="s">
        <v>475</v>
      </c>
      <c r="I22" s="180"/>
      <c r="J22" s="179" t="s">
        <v>134</v>
      </c>
      <c r="K22" s="181">
        <v>-167263978</v>
      </c>
      <c r="L22" s="181">
        <v>-167263978</v>
      </c>
      <c r="M22" s="182">
        <v>-9534.0499999999993</v>
      </c>
      <c r="N22" s="182">
        <v>-7192.35</v>
      </c>
      <c r="O22" s="182">
        <v>-56446.02</v>
      </c>
      <c r="P22" s="183">
        <v>0</v>
      </c>
      <c r="Q22" s="183">
        <v>0</v>
      </c>
      <c r="R22" s="196" t="s">
        <v>608</v>
      </c>
      <c r="S22" s="179" t="s">
        <v>477</v>
      </c>
      <c r="T22" s="179" t="s">
        <v>478</v>
      </c>
      <c r="U22" s="179" t="s">
        <v>479</v>
      </c>
      <c r="V22" s="178">
        <v>0</v>
      </c>
      <c r="W22" s="177">
        <v>35</v>
      </c>
      <c r="X22" s="179" t="s">
        <v>480</v>
      </c>
      <c r="Y22" s="184">
        <v>43553</v>
      </c>
      <c r="Z22" s="184">
        <v>43553</v>
      </c>
      <c r="AA22" s="185">
        <v>43556.305277777778</v>
      </c>
      <c r="AB22" s="179" t="s">
        <v>481</v>
      </c>
      <c r="AC22" s="179" t="s">
        <v>482</v>
      </c>
      <c r="AD22" s="179" t="s">
        <v>483</v>
      </c>
      <c r="AE22" s="179" t="s">
        <v>484</v>
      </c>
      <c r="AF22" s="180"/>
      <c r="AG22" s="179" t="s">
        <v>609</v>
      </c>
      <c r="AH22" s="180"/>
      <c r="AI22" s="180"/>
      <c r="AJ22" s="180"/>
      <c r="AK22" s="180"/>
      <c r="AL22" s="180"/>
      <c r="AM22" s="180"/>
      <c r="AN22" s="180"/>
      <c r="AO22" s="179" t="s">
        <v>605</v>
      </c>
      <c r="AP22" s="180"/>
      <c r="AQ22" s="180"/>
      <c r="AR22" s="180"/>
      <c r="AS22" s="180"/>
      <c r="AT22" s="180"/>
      <c r="AU22" s="180"/>
      <c r="AV22" s="180"/>
      <c r="AW22" s="180"/>
      <c r="AX22" s="180"/>
      <c r="AY22" s="180"/>
      <c r="AZ22" s="179" t="s">
        <v>547</v>
      </c>
      <c r="BA22" s="179" t="s">
        <v>488</v>
      </c>
      <c r="BB22" s="179" t="s">
        <v>489</v>
      </c>
      <c r="BC22" s="179" t="s">
        <v>490</v>
      </c>
      <c r="BD22" s="179" t="s">
        <v>491</v>
      </c>
      <c r="BE22" s="179" t="s">
        <v>492</v>
      </c>
      <c r="BF22" s="179" t="s">
        <v>488</v>
      </c>
      <c r="BG22" s="179" t="s">
        <v>493</v>
      </c>
      <c r="BH22" s="179" t="s">
        <v>494</v>
      </c>
      <c r="BI22" s="179" t="s">
        <v>495</v>
      </c>
      <c r="BJ22" s="179" t="s">
        <v>496</v>
      </c>
      <c r="BK22" s="179" t="s">
        <v>497</v>
      </c>
      <c r="BL22" s="179" t="s">
        <v>498</v>
      </c>
      <c r="BM22" s="179" t="s">
        <v>499</v>
      </c>
      <c r="BN22" s="179" t="s">
        <v>500</v>
      </c>
      <c r="BO22" s="186"/>
      <c r="BP22" t="str">
        <f t="shared" si="1"/>
        <v>C</v>
      </c>
    </row>
    <row r="23" spans="1:68" x14ac:dyDescent="0.25">
      <c r="A23" s="187">
        <v>2019</v>
      </c>
      <c r="B23" s="188">
        <v>3</v>
      </c>
      <c r="C23" s="189" t="s">
        <v>471</v>
      </c>
      <c r="D23" s="189" t="s">
        <v>472</v>
      </c>
      <c r="E23" s="189" t="s">
        <v>472</v>
      </c>
      <c r="F23" s="189" t="s">
        <v>542</v>
      </c>
      <c r="G23" s="189" t="s">
        <v>474</v>
      </c>
      <c r="H23" s="189" t="s">
        <v>475</v>
      </c>
      <c r="I23" s="190"/>
      <c r="J23" s="189" t="s">
        <v>134</v>
      </c>
      <c r="K23" s="191">
        <v>-18907000</v>
      </c>
      <c r="L23" s="191">
        <v>-18907000</v>
      </c>
      <c r="M23" s="192">
        <v>-1096.6099999999999</v>
      </c>
      <c r="N23" s="192">
        <v>-813</v>
      </c>
      <c r="O23" s="192">
        <v>-6383.14</v>
      </c>
      <c r="P23" s="193">
        <v>0</v>
      </c>
      <c r="Q23" s="193">
        <v>0</v>
      </c>
      <c r="R23" s="189" t="s">
        <v>610</v>
      </c>
      <c r="S23" s="189" t="s">
        <v>477</v>
      </c>
      <c r="T23" s="189" t="s">
        <v>478</v>
      </c>
      <c r="U23" s="189" t="s">
        <v>479</v>
      </c>
      <c r="V23" s="188">
        <v>0</v>
      </c>
      <c r="W23" s="187">
        <v>59</v>
      </c>
      <c r="X23" s="189" t="s">
        <v>480</v>
      </c>
      <c r="Y23" s="194">
        <v>43553</v>
      </c>
      <c r="Z23" s="194">
        <v>43553</v>
      </c>
      <c r="AA23" s="195">
        <v>43556.305277777778</v>
      </c>
      <c r="AB23" s="189" t="s">
        <v>481</v>
      </c>
      <c r="AC23" s="189" t="s">
        <v>482</v>
      </c>
      <c r="AD23" s="189" t="s">
        <v>483</v>
      </c>
      <c r="AE23" s="189" t="s">
        <v>544</v>
      </c>
      <c r="AF23" s="190"/>
      <c r="AG23" s="189" t="s">
        <v>611</v>
      </c>
      <c r="AH23" s="190"/>
      <c r="AI23" s="190"/>
      <c r="AJ23" s="190"/>
      <c r="AK23" s="190"/>
      <c r="AL23" s="190"/>
      <c r="AM23" s="190"/>
      <c r="AN23" s="190"/>
      <c r="AO23" s="189" t="s">
        <v>591</v>
      </c>
      <c r="AP23" s="190"/>
      <c r="AQ23" s="190"/>
      <c r="AR23" s="190"/>
      <c r="AS23" s="190"/>
      <c r="AT23" s="190"/>
      <c r="AU23" s="190"/>
      <c r="AV23" s="190"/>
      <c r="AW23" s="190"/>
      <c r="AX23" s="190"/>
      <c r="AY23" s="190"/>
      <c r="AZ23" s="189" t="s">
        <v>547</v>
      </c>
      <c r="BA23" s="189" t="s">
        <v>488</v>
      </c>
      <c r="BB23" s="189" t="s">
        <v>489</v>
      </c>
      <c r="BC23" s="189" t="s">
        <v>490</v>
      </c>
      <c r="BD23" s="189" t="s">
        <v>491</v>
      </c>
      <c r="BE23" s="189" t="s">
        <v>492</v>
      </c>
      <c r="BF23" s="189" t="s">
        <v>488</v>
      </c>
      <c r="BG23" s="189" t="s">
        <v>493</v>
      </c>
      <c r="BH23" s="189" t="s">
        <v>494</v>
      </c>
      <c r="BI23" s="189" t="s">
        <v>495</v>
      </c>
      <c r="BJ23" s="189" t="s">
        <v>496</v>
      </c>
      <c r="BK23" s="189" t="s">
        <v>497</v>
      </c>
      <c r="BL23" s="189" t="s">
        <v>498</v>
      </c>
      <c r="BM23" s="189" t="s">
        <v>499</v>
      </c>
      <c r="BN23" s="189" t="s">
        <v>500</v>
      </c>
      <c r="BO23" s="190"/>
    </row>
    <row r="24" spans="1:68" x14ac:dyDescent="0.25">
      <c r="A24" s="177">
        <v>2019</v>
      </c>
      <c r="B24" s="178">
        <v>3</v>
      </c>
      <c r="C24" s="179" t="s">
        <v>471</v>
      </c>
      <c r="D24" s="179" t="s">
        <v>472</v>
      </c>
      <c r="E24" s="179" t="s">
        <v>472</v>
      </c>
      <c r="F24" s="179" t="s">
        <v>542</v>
      </c>
      <c r="G24" s="179" t="s">
        <v>474</v>
      </c>
      <c r="H24" s="179" t="s">
        <v>475</v>
      </c>
      <c r="I24" s="180"/>
      <c r="J24" s="179" t="s">
        <v>134</v>
      </c>
      <c r="K24" s="181">
        <v>580408389</v>
      </c>
      <c r="L24" s="181">
        <v>580408389</v>
      </c>
      <c r="M24" s="182">
        <v>33663.69</v>
      </c>
      <c r="N24" s="182">
        <v>24957.56</v>
      </c>
      <c r="O24" s="182">
        <v>195949.97</v>
      </c>
      <c r="P24" s="183">
        <v>0</v>
      </c>
      <c r="Q24" s="183">
        <v>0</v>
      </c>
      <c r="R24" s="179" t="s">
        <v>612</v>
      </c>
      <c r="S24" s="179" t="s">
        <v>477</v>
      </c>
      <c r="T24" s="179" t="s">
        <v>478</v>
      </c>
      <c r="U24" s="179" t="s">
        <v>479</v>
      </c>
      <c r="V24" s="178">
        <v>0</v>
      </c>
      <c r="W24" s="177">
        <v>59</v>
      </c>
      <c r="X24" s="179" t="s">
        <v>480</v>
      </c>
      <c r="Y24" s="184">
        <v>43553</v>
      </c>
      <c r="Z24" s="184">
        <v>43553</v>
      </c>
      <c r="AA24" s="185">
        <v>43556.305277777778</v>
      </c>
      <c r="AB24" s="179" t="s">
        <v>481</v>
      </c>
      <c r="AC24" s="179" t="s">
        <v>482</v>
      </c>
      <c r="AD24" s="179" t="s">
        <v>483</v>
      </c>
      <c r="AE24" s="179" t="s">
        <v>544</v>
      </c>
      <c r="AF24" s="180"/>
      <c r="AG24" s="179" t="s">
        <v>613</v>
      </c>
      <c r="AH24" s="180"/>
      <c r="AI24" s="180"/>
      <c r="AJ24" s="180"/>
      <c r="AK24" s="180"/>
      <c r="AL24" s="180"/>
      <c r="AM24" s="180"/>
      <c r="AN24" s="180"/>
      <c r="AO24" s="179" t="s">
        <v>591</v>
      </c>
      <c r="AP24" s="180"/>
      <c r="AQ24" s="180"/>
      <c r="AR24" s="180"/>
      <c r="AS24" s="180"/>
      <c r="AT24" s="180"/>
      <c r="AU24" s="180"/>
      <c r="AV24" s="180"/>
      <c r="AW24" s="180"/>
      <c r="AX24" s="180"/>
      <c r="AY24" s="180"/>
      <c r="AZ24" s="179" t="s">
        <v>547</v>
      </c>
      <c r="BA24" s="179" t="s">
        <v>488</v>
      </c>
      <c r="BB24" s="179" t="s">
        <v>489</v>
      </c>
      <c r="BC24" s="179" t="s">
        <v>490</v>
      </c>
      <c r="BD24" s="179" t="s">
        <v>491</v>
      </c>
      <c r="BE24" s="179" t="s">
        <v>492</v>
      </c>
      <c r="BF24" s="179" t="s">
        <v>488</v>
      </c>
      <c r="BG24" s="179" t="s">
        <v>493</v>
      </c>
      <c r="BH24" s="179" t="s">
        <v>494</v>
      </c>
      <c r="BI24" s="179" t="s">
        <v>495</v>
      </c>
      <c r="BJ24" s="179" t="s">
        <v>496</v>
      </c>
      <c r="BK24" s="179" t="s">
        <v>497</v>
      </c>
      <c r="BL24" s="179" t="s">
        <v>498</v>
      </c>
      <c r="BM24" s="179" t="s">
        <v>499</v>
      </c>
      <c r="BN24" s="179" t="s">
        <v>500</v>
      </c>
      <c r="BO24" s="186"/>
    </row>
    <row r="25" spans="1:68" x14ac:dyDescent="0.25">
      <c r="A25" s="187">
        <v>2019</v>
      </c>
      <c r="B25" s="188">
        <v>3</v>
      </c>
      <c r="C25" s="189" t="s">
        <v>471</v>
      </c>
      <c r="D25" s="189" t="s">
        <v>472</v>
      </c>
      <c r="E25" s="189" t="s">
        <v>472</v>
      </c>
      <c r="F25" s="189" t="s">
        <v>542</v>
      </c>
      <c r="G25" s="189" t="s">
        <v>474</v>
      </c>
      <c r="H25" s="189" t="s">
        <v>475</v>
      </c>
      <c r="I25" s="190"/>
      <c r="J25" s="189" t="s">
        <v>134</v>
      </c>
      <c r="K25" s="191">
        <v>-2495000</v>
      </c>
      <c r="L25" s="191">
        <v>-2495000</v>
      </c>
      <c r="M25" s="192">
        <v>-144.71</v>
      </c>
      <c r="N25" s="192">
        <v>-107.29</v>
      </c>
      <c r="O25" s="192">
        <v>-842.33</v>
      </c>
      <c r="P25" s="193">
        <v>0</v>
      </c>
      <c r="Q25" s="193">
        <v>0</v>
      </c>
      <c r="R25" s="189" t="s">
        <v>614</v>
      </c>
      <c r="S25" s="189" t="s">
        <v>477</v>
      </c>
      <c r="T25" s="189" t="s">
        <v>478</v>
      </c>
      <c r="U25" s="189" t="s">
        <v>479</v>
      </c>
      <c r="V25" s="188">
        <v>0</v>
      </c>
      <c r="W25" s="187">
        <v>88</v>
      </c>
      <c r="X25" s="189" t="s">
        <v>480</v>
      </c>
      <c r="Y25" s="194">
        <v>43553</v>
      </c>
      <c r="Z25" s="194">
        <v>43553</v>
      </c>
      <c r="AA25" s="195">
        <v>43557.320717592593</v>
      </c>
      <c r="AB25" s="189" t="s">
        <v>481</v>
      </c>
      <c r="AC25" s="189" t="s">
        <v>482</v>
      </c>
      <c r="AD25" s="189" t="s">
        <v>483</v>
      </c>
      <c r="AE25" s="189" t="s">
        <v>544</v>
      </c>
      <c r="AF25" s="190"/>
      <c r="AG25" s="189" t="s">
        <v>615</v>
      </c>
      <c r="AH25" s="190"/>
      <c r="AI25" s="190"/>
      <c r="AJ25" s="190"/>
      <c r="AK25" s="190"/>
      <c r="AL25" s="190"/>
      <c r="AM25" s="190"/>
      <c r="AN25" s="190"/>
      <c r="AO25" s="189" t="s">
        <v>591</v>
      </c>
      <c r="AP25" s="190"/>
      <c r="AQ25" s="190"/>
      <c r="AR25" s="190"/>
      <c r="AS25" s="190"/>
      <c r="AT25" s="190"/>
      <c r="AU25" s="190"/>
      <c r="AV25" s="190"/>
      <c r="AW25" s="190"/>
      <c r="AX25" s="190"/>
      <c r="AY25" s="190"/>
      <c r="AZ25" s="189" t="s">
        <v>547</v>
      </c>
      <c r="BA25" s="189" t="s">
        <v>488</v>
      </c>
      <c r="BB25" s="189" t="s">
        <v>489</v>
      </c>
      <c r="BC25" s="189" t="s">
        <v>490</v>
      </c>
      <c r="BD25" s="189" t="s">
        <v>491</v>
      </c>
      <c r="BE25" s="189" t="s">
        <v>492</v>
      </c>
      <c r="BF25" s="189" t="s">
        <v>488</v>
      </c>
      <c r="BG25" s="189" t="s">
        <v>493</v>
      </c>
      <c r="BH25" s="189" t="s">
        <v>494</v>
      </c>
      <c r="BI25" s="189" t="s">
        <v>495</v>
      </c>
      <c r="BJ25" s="189" t="s">
        <v>496</v>
      </c>
      <c r="BK25" s="189" t="s">
        <v>497</v>
      </c>
      <c r="BL25" s="189" t="s">
        <v>498</v>
      </c>
      <c r="BM25" s="189" t="s">
        <v>499</v>
      </c>
      <c r="BN25" s="189" t="s">
        <v>500</v>
      </c>
      <c r="BO25" s="190"/>
    </row>
    <row r="26" spans="1:68" ht="22.5" x14ac:dyDescent="0.25">
      <c r="A26" s="177">
        <v>2019</v>
      </c>
      <c r="B26" s="178">
        <v>3</v>
      </c>
      <c r="C26" s="179" t="s">
        <v>471</v>
      </c>
      <c r="D26" s="179" t="s">
        <v>536</v>
      </c>
      <c r="E26" s="179" t="s">
        <v>472</v>
      </c>
      <c r="F26" s="179" t="s">
        <v>542</v>
      </c>
      <c r="G26" s="179" t="s">
        <v>474</v>
      </c>
      <c r="H26" s="179" t="s">
        <v>475</v>
      </c>
      <c r="I26" s="180"/>
      <c r="J26" s="179" t="s">
        <v>134</v>
      </c>
      <c r="K26" s="181">
        <v>0</v>
      </c>
      <c r="L26" s="181">
        <v>0</v>
      </c>
      <c r="M26" s="182">
        <v>-885.42</v>
      </c>
      <c r="N26" s="182">
        <v>0</v>
      </c>
      <c r="O26" s="182">
        <v>-124.31</v>
      </c>
      <c r="P26" s="183">
        <v>0</v>
      </c>
      <c r="Q26" s="183">
        <v>0</v>
      </c>
      <c r="R26" s="179" t="s">
        <v>537</v>
      </c>
      <c r="S26" s="180"/>
      <c r="T26" s="179" t="s">
        <v>538</v>
      </c>
      <c r="U26" s="179" t="s">
        <v>539</v>
      </c>
      <c r="V26" s="178">
        <v>0</v>
      </c>
      <c r="W26" s="177">
        <v>41</v>
      </c>
      <c r="X26" s="179" t="s">
        <v>480</v>
      </c>
      <c r="Y26" s="184">
        <v>43555</v>
      </c>
      <c r="Z26" s="184">
        <v>43555</v>
      </c>
      <c r="AA26" s="185">
        <v>43554.092488425929</v>
      </c>
      <c r="AB26" s="179" t="s">
        <v>540</v>
      </c>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79" t="s">
        <v>547</v>
      </c>
      <c r="BA26" s="179" t="s">
        <v>488</v>
      </c>
      <c r="BB26" s="179" t="s">
        <v>489</v>
      </c>
      <c r="BC26" s="179" t="s">
        <v>490</v>
      </c>
      <c r="BD26" s="179" t="s">
        <v>491</v>
      </c>
      <c r="BE26" s="179" t="s">
        <v>492</v>
      </c>
      <c r="BF26" s="179" t="s">
        <v>488</v>
      </c>
      <c r="BG26" s="179" t="s">
        <v>493</v>
      </c>
      <c r="BH26" s="179" t="s">
        <v>494</v>
      </c>
      <c r="BI26" s="179" t="s">
        <v>495</v>
      </c>
      <c r="BJ26" s="179" t="s">
        <v>496</v>
      </c>
      <c r="BK26" s="179" t="s">
        <v>497</v>
      </c>
      <c r="BL26" s="179" t="s">
        <v>498</v>
      </c>
      <c r="BM26" s="179" t="s">
        <v>499</v>
      </c>
      <c r="BN26" s="179" t="s">
        <v>500</v>
      </c>
      <c r="BO26" s="186"/>
    </row>
    <row r="27" spans="1:68" x14ac:dyDescent="0.25">
      <c r="A27" s="187">
        <v>2019</v>
      </c>
      <c r="B27" s="188">
        <v>3</v>
      </c>
      <c r="C27" s="189" t="s">
        <v>471</v>
      </c>
      <c r="D27" s="189" t="s">
        <v>536</v>
      </c>
      <c r="E27" s="189" t="s">
        <v>472</v>
      </c>
      <c r="F27" s="189" t="s">
        <v>542</v>
      </c>
      <c r="G27" s="189" t="s">
        <v>474</v>
      </c>
      <c r="H27" s="189" t="s">
        <v>475</v>
      </c>
      <c r="I27" s="190"/>
      <c r="J27" s="189" t="s">
        <v>134</v>
      </c>
      <c r="K27" s="191">
        <v>0</v>
      </c>
      <c r="L27" s="191">
        <v>0</v>
      </c>
      <c r="M27" s="192">
        <v>-504.51</v>
      </c>
      <c r="N27" s="192">
        <v>0.01</v>
      </c>
      <c r="O27" s="192">
        <v>-70.819999999999993</v>
      </c>
      <c r="P27" s="193">
        <v>0</v>
      </c>
      <c r="Q27" s="193">
        <v>0</v>
      </c>
      <c r="R27" s="189" t="s">
        <v>537</v>
      </c>
      <c r="S27" s="190"/>
      <c r="T27" s="189" t="s">
        <v>538</v>
      </c>
      <c r="U27" s="189" t="s">
        <v>539</v>
      </c>
      <c r="V27" s="188">
        <v>0</v>
      </c>
      <c r="W27" s="187">
        <v>65</v>
      </c>
      <c r="X27" s="189" t="s">
        <v>480</v>
      </c>
      <c r="Y27" s="194">
        <v>43555</v>
      </c>
      <c r="Z27" s="194">
        <v>43555</v>
      </c>
      <c r="AA27" s="195">
        <v>43556.305277777778</v>
      </c>
      <c r="AB27" s="189" t="s">
        <v>540</v>
      </c>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89" t="s">
        <v>547</v>
      </c>
      <c r="BA27" s="189" t="s">
        <v>488</v>
      </c>
      <c r="BB27" s="189" t="s">
        <v>489</v>
      </c>
      <c r="BC27" s="189" t="s">
        <v>490</v>
      </c>
      <c r="BD27" s="189" t="s">
        <v>491</v>
      </c>
      <c r="BE27" s="189" t="s">
        <v>492</v>
      </c>
      <c r="BF27" s="189" t="s">
        <v>488</v>
      </c>
      <c r="BG27" s="189" t="s">
        <v>493</v>
      </c>
      <c r="BH27" s="189" t="s">
        <v>494</v>
      </c>
      <c r="BI27" s="189" t="s">
        <v>495</v>
      </c>
      <c r="BJ27" s="189" t="s">
        <v>496</v>
      </c>
      <c r="BK27" s="189" t="s">
        <v>497</v>
      </c>
      <c r="BL27" s="189" t="s">
        <v>498</v>
      </c>
      <c r="BM27" s="189" t="s">
        <v>499</v>
      </c>
      <c r="BN27" s="189" t="s">
        <v>500</v>
      </c>
      <c r="BO27" s="190"/>
    </row>
    <row r="28" spans="1:68" ht="22.5" x14ac:dyDescent="0.25">
      <c r="A28" s="177">
        <v>2019</v>
      </c>
      <c r="B28" s="178">
        <v>3</v>
      </c>
      <c r="C28" s="179" t="s">
        <v>471</v>
      </c>
      <c r="D28" s="179" t="s">
        <v>541</v>
      </c>
      <c r="E28" s="179" t="s">
        <v>472</v>
      </c>
      <c r="F28" s="179" t="s">
        <v>542</v>
      </c>
      <c r="G28" s="179" t="s">
        <v>474</v>
      </c>
      <c r="H28" s="179" t="s">
        <v>475</v>
      </c>
      <c r="I28" s="180"/>
      <c r="J28" s="179" t="s">
        <v>134</v>
      </c>
      <c r="K28" s="181">
        <v>0</v>
      </c>
      <c r="L28" s="181">
        <v>0</v>
      </c>
      <c r="M28" s="182">
        <v>-1389.93</v>
      </c>
      <c r="N28" s="182">
        <v>0.01</v>
      </c>
      <c r="O28" s="182">
        <v>-195.13</v>
      </c>
      <c r="P28" s="183">
        <v>0</v>
      </c>
      <c r="Q28" s="183">
        <v>0</v>
      </c>
      <c r="R28" s="179" t="s">
        <v>537</v>
      </c>
      <c r="S28" s="180"/>
      <c r="T28" s="179" t="s">
        <v>538</v>
      </c>
      <c r="U28" s="179" t="s">
        <v>539</v>
      </c>
      <c r="V28" s="178">
        <v>0</v>
      </c>
      <c r="W28" s="177">
        <v>83</v>
      </c>
      <c r="X28" s="179" t="s">
        <v>480</v>
      </c>
      <c r="Y28" s="184">
        <v>43555</v>
      </c>
      <c r="Z28" s="184">
        <v>43555</v>
      </c>
      <c r="AA28" s="185">
        <v>43557.207708333335</v>
      </c>
      <c r="AB28" s="179" t="s">
        <v>540</v>
      </c>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79" t="s">
        <v>547</v>
      </c>
      <c r="BA28" s="179" t="s">
        <v>488</v>
      </c>
      <c r="BB28" s="179" t="s">
        <v>489</v>
      </c>
      <c r="BC28" s="179" t="s">
        <v>490</v>
      </c>
      <c r="BD28" s="179" t="s">
        <v>491</v>
      </c>
      <c r="BE28" s="179" t="s">
        <v>492</v>
      </c>
      <c r="BF28" s="179" t="s">
        <v>488</v>
      </c>
      <c r="BG28" s="179" t="s">
        <v>493</v>
      </c>
      <c r="BH28" s="179" t="s">
        <v>494</v>
      </c>
      <c r="BI28" s="179" t="s">
        <v>495</v>
      </c>
      <c r="BJ28" s="179" t="s">
        <v>496</v>
      </c>
      <c r="BK28" s="179" t="s">
        <v>497</v>
      </c>
      <c r="BL28" s="179" t="s">
        <v>498</v>
      </c>
      <c r="BM28" s="179" t="s">
        <v>499</v>
      </c>
      <c r="BN28" s="179" t="s">
        <v>500</v>
      </c>
      <c r="BO28" s="186"/>
    </row>
    <row r="29" spans="1:68" x14ac:dyDescent="0.25">
      <c r="A29" s="177">
        <v>2019</v>
      </c>
      <c r="B29" s="178">
        <v>4</v>
      </c>
      <c r="C29" s="179" t="s">
        <v>471</v>
      </c>
      <c r="D29" s="179" t="s">
        <v>472</v>
      </c>
      <c r="E29" s="179" t="s">
        <v>472</v>
      </c>
      <c r="F29" s="179" t="s">
        <v>542</v>
      </c>
      <c r="G29" s="179" t="s">
        <v>474</v>
      </c>
      <c r="H29" s="179" t="s">
        <v>475</v>
      </c>
      <c r="I29" s="180"/>
      <c r="J29" s="179" t="s">
        <v>134</v>
      </c>
      <c r="K29" s="181">
        <v>54582331</v>
      </c>
      <c r="L29" s="181">
        <v>54582331</v>
      </c>
      <c r="M29" s="182">
        <v>3165.78</v>
      </c>
      <c r="N29" s="182">
        <v>2347.04</v>
      </c>
      <c r="O29" s="182">
        <v>18427.38</v>
      </c>
      <c r="P29" s="183">
        <v>0</v>
      </c>
      <c r="Q29" s="183">
        <v>0</v>
      </c>
      <c r="R29" s="196" t="s">
        <v>600</v>
      </c>
      <c r="S29" s="179" t="s">
        <v>477</v>
      </c>
      <c r="T29" s="179" t="s">
        <v>478</v>
      </c>
      <c r="U29" s="179" t="s">
        <v>479</v>
      </c>
      <c r="V29" s="178">
        <v>0</v>
      </c>
      <c r="W29" s="177">
        <v>38</v>
      </c>
      <c r="X29" s="179" t="s">
        <v>480</v>
      </c>
      <c r="Y29" s="184">
        <v>43580</v>
      </c>
      <c r="Z29" s="184">
        <v>43580</v>
      </c>
      <c r="AA29" s="185">
        <v>43586.317476851851</v>
      </c>
      <c r="AB29" s="179" t="s">
        <v>481</v>
      </c>
      <c r="AC29" s="179" t="s">
        <v>482</v>
      </c>
      <c r="AD29" s="179" t="s">
        <v>483</v>
      </c>
      <c r="AE29" s="179" t="s">
        <v>484</v>
      </c>
      <c r="AF29" s="180"/>
      <c r="AG29" s="179" t="s">
        <v>783</v>
      </c>
      <c r="AH29" s="180"/>
      <c r="AI29" s="180"/>
      <c r="AJ29" s="180"/>
      <c r="AK29" s="180"/>
      <c r="AL29" s="180"/>
      <c r="AM29" s="180"/>
      <c r="AN29" s="180"/>
      <c r="AO29" s="179" t="s">
        <v>784</v>
      </c>
      <c r="AP29" s="180"/>
      <c r="AQ29" s="180"/>
      <c r="AR29" s="180"/>
      <c r="AS29" s="180"/>
      <c r="AT29" s="180"/>
      <c r="AU29" s="180"/>
      <c r="AV29" s="180"/>
      <c r="AW29" s="180"/>
      <c r="AX29" s="180"/>
      <c r="AY29" s="180"/>
      <c r="AZ29" s="179" t="s">
        <v>547</v>
      </c>
      <c r="BA29" s="179" t="s">
        <v>488</v>
      </c>
      <c r="BB29" s="179" t="s">
        <v>489</v>
      </c>
      <c r="BC29" s="179" t="s">
        <v>490</v>
      </c>
      <c r="BD29" s="179" t="s">
        <v>491</v>
      </c>
      <c r="BE29" s="179" t="s">
        <v>492</v>
      </c>
      <c r="BF29" s="179" t="s">
        <v>488</v>
      </c>
      <c r="BG29" s="179" t="s">
        <v>493</v>
      </c>
      <c r="BH29" s="179" t="s">
        <v>494</v>
      </c>
      <c r="BI29" s="179" t="s">
        <v>495</v>
      </c>
      <c r="BJ29" s="179" t="s">
        <v>496</v>
      </c>
      <c r="BK29" s="179" t="s">
        <v>771</v>
      </c>
      <c r="BL29" s="179" t="s">
        <v>498</v>
      </c>
      <c r="BM29" s="179" t="s">
        <v>499</v>
      </c>
      <c r="BN29" s="179" t="s">
        <v>500</v>
      </c>
      <c r="BO29" s="180"/>
      <c r="BP29" t="str">
        <f t="shared" ref="BP29:BP34" si="2">IF(K29&gt;0,"D","C")</f>
        <v>D</v>
      </c>
    </row>
    <row r="30" spans="1:68" x14ac:dyDescent="0.25">
      <c r="A30" s="187">
        <v>2019</v>
      </c>
      <c r="B30" s="188">
        <v>4</v>
      </c>
      <c r="C30" s="189" t="s">
        <v>471</v>
      </c>
      <c r="D30" s="189" t="s">
        <v>472</v>
      </c>
      <c r="E30" s="189" t="s">
        <v>472</v>
      </c>
      <c r="F30" s="189" t="s">
        <v>542</v>
      </c>
      <c r="G30" s="189" t="s">
        <v>474</v>
      </c>
      <c r="H30" s="189" t="s">
        <v>475</v>
      </c>
      <c r="I30" s="190"/>
      <c r="J30" s="189" t="s">
        <v>134</v>
      </c>
      <c r="K30" s="191">
        <v>50253384</v>
      </c>
      <c r="L30" s="191">
        <v>50253384</v>
      </c>
      <c r="M30" s="192">
        <v>2914.7</v>
      </c>
      <c r="N30" s="192">
        <v>2160.9</v>
      </c>
      <c r="O30" s="192">
        <v>16965.900000000001</v>
      </c>
      <c r="P30" s="193">
        <v>0</v>
      </c>
      <c r="Q30" s="193">
        <v>0</v>
      </c>
      <c r="R30" s="197" t="s">
        <v>603</v>
      </c>
      <c r="S30" s="189" t="s">
        <v>477</v>
      </c>
      <c r="T30" s="189" t="s">
        <v>478</v>
      </c>
      <c r="U30" s="189" t="s">
        <v>479</v>
      </c>
      <c r="V30" s="188">
        <v>0</v>
      </c>
      <c r="W30" s="187">
        <v>38</v>
      </c>
      <c r="X30" s="189" t="s">
        <v>480</v>
      </c>
      <c r="Y30" s="194">
        <v>43580</v>
      </c>
      <c r="Z30" s="194">
        <v>43580</v>
      </c>
      <c r="AA30" s="195">
        <v>43586.317476851851</v>
      </c>
      <c r="AB30" s="189" t="s">
        <v>481</v>
      </c>
      <c r="AC30" s="189" t="s">
        <v>482</v>
      </c>
      <c r="AD30" s="189" t="s">
        <v>483</v>
      </c>
      <c r="AE30" s="189" t="s">
        <v>484</v>
      </c>
      <c r="AF30" s="190"/>
      <c r="AG30" s="189" t="s">
        <v>783</v>
      </c>
      <c r="AH30" s="190"/>
      <c r="AI30" s="190"/>
      <c r="AJ30" s="190"/>
      <c r="AK30" s="190"/>
      <c r="AL30" s="190"/>
      <c r="AM30" s="190"/>
      <c r="AN30" s="190"/>
      <c r="AO30" s="189" t="s">
        <v>784</v>
      </c>
      <c r="AP30" s="190"/>
      <c r="AQ30" s="190"/>
      <c r="AR30" s="190"/>
      <c r="AS30" s="190"/>
      <c r="AT30" s="190"/>
      <c r="AU30" s="190"/>
      <c r="AV30" s="190"/>
      <c r="AW30" s="190"/>
      <c r="AX30" s="190"/>
      <c r="AY30" s="190"/>
      <c r="AZ30" s="189" t="s">
        <v>547</v>
      </c>
      <c r="BA30" s="189" t="s">
        <v>488</v>
      </c>
      <c r="BB30" s="189" t="s">
        <v>489</v>
      </c>
      <c r="BC30" s="189" t="s">
        <v>490</v>
      </c>
      <c r="BD30" s="189" t="s">
        <v>491</v>
      </c>
      <c r="BE30" s="189" t="s">
        <v>492</v>
      </c>
      <c r="BF30" s="189" t="s">
        <v>488</v>
      </c>
      <c r="BG30" s="189" t="s">
        <v>493</v>
      </c>
      <c r="BH30" s="189" t="s">
        <v>494</v>
      </c>
      <c r="BI30" s="189" t="s">
        <v>495</v>
      </c>
      <c r="BJ30" s="189" t="s">
        <v>496</v>
      </c>
      <c r="BK30" s="189" t="s">
        <v>771</v>
      </c>
      <c r="BL30" s="189" t="s">
        <v>498</v>
      </c>
      <c r="BM30" s="189" t="s">
        <v>499</v>
      </c>
      <c r="BN30" s="189" t="s">
        <v>500</v>
      </c>
      <c r="BO30" s="190"/>
      <c r="BP30" t="str">
        <f t="shared" si="2"/>
        <v>D</v>
      </c>
    </row>
    <row r="31" spans="1:68" x14ac:dyDescent="0.25">
      <c r="A31" s="177">
        <v>2019</v>
      </c>
      <c r="B31" s="178">
        <v>4</v>
      </c>
      <c r="C31" s="179" t="s">
        <v>471</v>
      </c>
      <c r="D31" s="179" t="s">
        <v>472</v>
      </c>
      <c r="E31" s="179" t="s">
        <v>472</v>
      </c>
      <c r="F31" s="179" t="s">
        <v>542</v>
      </c>
      <c r="G31" s="179" t="s">
        <v>474</v>
      </c>
      <c r="H31" s="179" t="s">
        <v>475</v>
      </c>
      <c r="I31" s="180"/>
      <c r="J31" s="179" t="s">
        <v>134</v>
      </c>
      <c r="K31" s="181">
        <v>310356462</v>
      </c>
      <c r="L31" s="181">
        <v>310356462</v>
      </c>
      <c r="M31" s="182">
        <v>18000.669999999998</v>
      </c>
      <c r="N31" s="182">
        <v>13345.33</v>
      </c>
      <c r="O31" s="182">
        <v>104778.53</v>
      </c>
      <c r="P31" s="183">
        <v>0</v>
      </c>
      <c r="Q31" s="183">
        <v>0</v>
      </c>
      <c r="R31" s="196" t="s">
        <v>606</v>
      </c>
      <c r="S31" s="179" t="s">
        <v>477</v>
      </c>
      <c r="T31" s="179" t="s">
        <v>478</v>
      </c>
      <c r="U31" s="179" t="s">
        <v>479</v>
      </c>
      <c r="V31" s="178">
        <v>0</v>
      </c>
      <c r="W31" s="177">
        <v>38</v>
      </c>
      <c r="X31" s="179" t="s">
        <v>480</v>
      </c>
      <c r="Y31" s="184">
        <v>43580</v>
      </c>
      <c r="Z31" s="184">
        <v>43580</v>
      </c>
      <c r="AA31" s="185">
        <v>43586.317476851851</v>
      </c>
      <c r="AB31" s="179" t="s">
        <v>481</v>
      </c>
      <c r="AC31" s="179" t="s">
        <v>482</v>
      </c>
      <c r="AD31" s="179" t="s">
        <v>483</v>
      </c>
      <c r="AE31" s="179" t="s">
        <v>484</v>
      </c>
      <c r="AF31" s="180"/>
      <c r="AG31" s="179" t="s">
        <v>783</v>
      </c>
      <c r="AH31" s="180"/>
      <c r="AI31" s="180"/>
      <c r="AJ31" s="180"/>
      <c r="AK31" s="180"/>
      <c r="AL31" s="180"/>
      <c r="AM31" s="180"/>
      <c r="AN31" s="180"/>
      <c r="AO31" s="179" t="s">
        <v>784</v>
      </c>
      <c r="AP31" s="180"/>
      <c r="AQ31" s="180"/>
      <c r="AR31" s="180"/>
      <c r="AS31" s="180"/>
      <c r="AT31" s="180"/>
      <c r="AU31" s="180"/>
      <c r="AV31" s="180"/>
      <c r="AW31" s="180"/>
      <c r="AX31" s="180"/>
      <c r="AY31" s="180"/>
      <c r="AZ31" s="179" t="s">
        <v>547</v>
      </c>
      <c r="BA31" s="179" t="s">
        <v>488</v>
      </c>
      <c r="BB31" s="179" t="s">
        <v>489</v>
      </c>
      <c r="BC31" s="179" t="s">
        <v>490</v>
      </c>
      <c r="BD31" s="179" t="s">
        <v>491</v>
      </c>
      <c r="BE31" s="179" t="s">
        <v>492</v>
      </c>
      <c r="BF31" s="179" t="s">
        <v>488</v>
      </c>
      <c r="BG31" s="179" t="s">
        <v>493</v>
      </c>
      <c r="BH31" s="179" t="s">
        <v>494</v>
      </c>
      <c r="BI31" s="179" t="s">
        <v>495</v>
      </c>
      <c r="BJ31" s="179" t="s">
        <v>496</v>
      </c>
      <c r="BK31" s="179" t="s">
        <v>771</v>
      </c>
      <c r="BL31" s="179" t="s">
        <v>498</v>
      </c>
      <c r="BM31" s="179" t="s">
        <v>499</v>
      </c>
      <c r="BN31" s="179" t="s">
        <v>500</v>
      </c>
      <c r="BO31" s="180"/>
      <c r="BP31" t="str">
        <f t="shared" si="2"/>
        <v>D</v>
      </c>
    </row>
    <row r="32" spans="1:68" x14ac:dyDescent="0.25">
      <c r="A32" s="187">
        <v>2019</v>
      </c>
      <c r="B32" s="188">
        <v>4</v>
      </c>
      <c r="C32" s="189" t="s">
        <v>471</v>
      </c>
      <c r="D32" s="189" t="s">
        <v>472</v>
      </c>
      <c r="E32" s="189" t="s">
        <v>472</v>
      </c>
      <c r="F32" s="189" t="s">
        <v>542</v>
      </c>
      <c r="G32" s="189" t="s">
        <v>474</v>
      </c>
      <c r="H32" s="189" t="s">
        <v>475</v>
      </c>
      <c r="I32" s="190"/>
      <c r="J32" s="189" t="s">
        <v>134</v>
      </c>
      <c r="K32" s="191">
        <v>167263978</v>
      </c>
      <c r="L32" s="191">
        <v>167263978</v>
      </c>
      <c r="M32" s="192">
        <v>9701.31</v>
      </c>
      <c r="N32" s="192">
        <v>7192.35</v>
      </c>
      <c r="O32" s="192">
        <v>56469.5</v>
      </c>
      <c r="P32" s="193">
        <v>0</v>
      </c>
      <c r="Q32" s="193">
        <v>0</v>
      </c>
      <c r="R32" s="197" t="s">
        <v>608</v>
      </c>
      <c r="S32" s="189" t="s">
        <v>477</v>
      </c>
      <c r="T32" s="189" t="s">
        <v>478</v>
      </c>
      <c r="U32" s="189" t="s">
        <v>479</v>
      </c>
      <c r="V32" s="188">
        <v>0</v>
      </c>
      <c r="W32" s="187">
        <v>38</v>
      </c>
      <c r="X32" s="189" t="s">
        <v>480</v>
      </c>
      <c r="Y32" s="194">
        <v>43580</v>
      </c>
      <c r="Z32" s="194">
        <v>43580</v>
      </c>
      <c r="AA32" s="195">
        <v>43586.317476851851</v>
      </c>
      <c r="AB32" s="189" t="s">
        <v>481</v>
      </c>
      <c r="AC32" s="189" t="s">
        <v>482</v>
      </c>
      <c r="AD32" s="189" t="s">
        <v>483</v>
      </c>
      <c r="AE32" s="189" t="s">
        <v>484</v>
      </c>
      <c r="AF32" s="190"/>
      <c r="AG32" s="189" t="s">
        <v>783</v>
      </c>
      <c r="AH32" s="190"/>
      <c r="AI32" s="190"/>
      <c r="AJ32" s="190"/>
      <c r="AK32" s="190"/>
      <c r="AL32" s="190"/>
      <c r="AM32" s="190"/>
      <c r="AN32" s="190"/>
      <c r="AO32" s="189" t="s">
        <v>784</v>
      </c>
      <c r="AP32" s="190"/>
      <c r="AQ32" s="190"/>
      <c r="AR32" s="190"/>
      <c r="AS32" s="190"/>
      <c r="AT32" s="190"/>
      <c r="AU32" s="190"/>
      <c r="AV32" s="190"/>
      <c r="AW32" s="190"/>
      <c r="AX32" s="190"/>
      <c r="AY32" s="190"/>
      <c r="AZ32" s="189" t="s">
        <v>547</v>
      </c>
      <c r="BA32" s="189" t="s">
        <v>488</v>
      </c>
      <c r="BB32" s="189" t="s">
        <v>489</v>
      </c>
      <c r="BC32" s="189" t="s">
        <v>490</v>
      </c>
      <c r="BD32" s="189" t="s">
        <v>491</v>
      </c>
      <c r="BE32" s="189" t="s">
        <v>492</v>
      </c>
      <c r="BF32" s="189" t="s">
        <v>488</v>
      </c>
      <c r="BG32" s="189" t="s">
        <v>493</v>
      </c>
      <c r="BH32" s="189" t="s">
        <v>494</v>
      </c>
      <c r="BI32" s="189" t="s">
        <v>495</v>
      </c>
      <c r="BJ32" s="189" t="s">
        <v>496</v>
      </c>
      <c r="BK32" s="189" t="s">
        <v>771</v>
      </c>
      <c r="BL32" s="189" t="s">
        <v>498</v>
      </c>
      <c r="BM32" s="189" t="s">
        <v>499</v>
      </c>
      <c r="BN32" s="189" t="s">
        <v>500</v>
      </c>
      <c r="BO32" s="190"/>
      <c r="BP32" t="str">
        <f t="shared" si="2"/>
        <v>D</v>
      </c>
    </row>
    <row r="33" spans="1:68" ht="22.5" x14ac:dyDescent="0.25">
      <c r="A33" s="177">
        <v>2019</v>
      </c>
      <c r="B33" s="178">
        <v>4</v>
      </c>
      <c r="C33" s="179" t="s">
        <v>471</v>
      </c>
      <c r="D33" s="179" t="s">
        <v>472</v>
      </c>
      <c r="E33" s="179" t="s">
        <v>472</v>
      </c>
      <c r="F33" s="179" t="s">
        <v>542</v>
      </c>
      <c r="G33" s="179" t="s">
        <v>474</v>
      </c>
      <c r="H33" s="179" t="s">
        <v>475</v>
      </c>
      <c r="I33" s="180"/>
      <c r="J33" s="179" t="s">
        <v>134</v>
      </c>
      <c r="K33" s="181">
        <v>-284781</v>
      </c>
      <c r="L33" s="181">
        <v>-284781</v>
      </c>
      <c r="M33" s="182">
        <v>-16.52</v>
      </c>
      <c r="N33" s="182">
        <v>-12.25</v>
      </c>
      <c r="O33" s="182">
        <v>-96.14</v>
      </c>
      <c r="P33" s="183">
        <v>0</v>
      </c>
      <c r="Q33" s="183">
        <v>0</v>
      </c>
      <c r="R33" s="196" t="s">
        <v>831</v>
      </c>
      <c r="S33" s="179" t="s">
        <v>477</v>
      </c>
      <c r="T33" s="179" t="s">
        <v>478</v>
      </c>
      <c r="U33" s="179" t="s">
        <v>479</v>
      </c>
      <c r="V33" s="178">
        <v>0</v>
      </c>
      <c r="W33" s="177">
        <v>40</v>
      </c>
      <c r="X33" s="179" t="s">
        <v>480</v>
      </c>
      <c r="Y33" s="184">
        <v>43580</v>
      </c>
      <c r="Z33" s="184">
        <v>43580</v>
      </c>
      <c r="AA33" s="185">
        <v>43582.559328703705</v>
      </c>
      <c r="AB33" s="179" t="s">
        <v>481</v>
      </c>
      <c r="AC33" s="179" t="s">
        <v>482</v>
      </c>
      <c r="AD33" s="179" t="s">
        <v>483</v>
      </c>
      <c r="AE33" s="179" t="s">
        <v>484</v>
      </c>
      <c r="AF33" s="180"/>
      <c r="AG33" s="180"/>
      <c r="AH33" s="180"/>
      <c r="AI33" s="180"/>
      <c r="AJ33" s="180"/>
      <c r="AK33" s="180"/>
      <c r="AL33" s="180"/>
      <c r="AM33" s="179" t="s">
        <v>832</v>
      </c>
      <c r="AN33" s="179" t="s">
        <v>833</v>
      </c>
      <c r="AO33" s="179" t="s">
        <v>834</v>
      </c>
      <c r="AP33" s="180"/>
      <c r="AQ33" s="180"/>
      <c r="AR33" s="180"/>
      <c r="AS33" s="180"/>
      <c r="AT33" s="180"/>
      <c r="AU33" s="180"/>
      <c r="AV33" s="180"/>
      <c r="AW33" s="180"/>
      <c r="AX33" s="180"/>
      <c r="AY33" s="180"/>
      <c r="AZ33" s="179" t="s">
        <v>547</v>
      </c>
      <c r="BA33" s="179" t="s">
        <v>488</v>
      </c>
      <c r="BB33" s="179" t="s">
        <v>489</v>
      </c>
      <c r="BC33" s="179" t="s">
        <v>490</v>
      </c>
      <c r="BD33" s="179" t="s">
        <v>491</v>
      </c>
      <c r="BE33" s="179" t="s">
        <v>492</v>
      </c>
      <c r="BF33" s="179" t="s">
        <v>488</v>
      </c>
      <c r="BG33" s="179" t="s">
        <v>493</v>
      </c>
      <c r="BH33" s="179" t="s">
        <v>494</v>
      </c>
      <c r="BI33" s="179" t="s">
        <v>495</v>
      </c>
      <c r="BJ33" s="179" t="s">
        <v>496</v>
      </c>
      <c r="BK33" s="179" t="s">
        <v>771</v>
      </c>
      <c r="BL33" s="179" t="s">
        <v>498</v>
      </c>
      <c r="BM33" s="179" t="s">
        <v>499</v>
      </c>
      <c r="BN33" s="179" t="s">
        <v>500</v>
      </c>
      <c r="BO33" s="180"/>
      <c r="BP33" t="str">
        <f t="shared" si="2"/>
        <v>C</v>
      </c>
    </row>
    <row r="34" spans="1:68" x14ac:dyDescent="0.25">
      <c r="A34" s="187">
        <v>2019</v>
      </c>
      <c r="B34" s="188">
        <v>4</v>
      </c>
      <c r="C34" s="189" t="s">
        <v>471</v>
      </c>
      <c r="D34" s="189" t="s">
        <v>472</v>
      </c>
      <c r="E34" s="189" t="s">
        <v>472</v>
      </c>
      <c r="F34" s="189" t="s">
        <v>542</v>
      </c>
      <c r="G34" s="189" t="s">
        <v>474</v>
      </c>
      <c r="H34" s="189" t="s">
        <v>475</v>
      </c>
      <c r="I34" s="190"/>
      <c r="J34" s="189" t="s">
        <v>134</v>
      </c>
      <c r="K34" s="191">
        <v>-270542</v>
      </c>
      <c r="L34" s="191">
        <v>-270542</v>
      </c>
      <c r="M34" s="192">
        <v>-15.69</v>
      </c>
      <c r="N34" s="192">
        <v>-11.63</v>
      </c>
      <c r="O34" s="192">
        <v>-91.34</v>
      </c>
      <c r="P34" s="193">
        <v>0</v>
      </c>
      <c r="Q34" s="193">
        <v>0</v>
      </c>
      <c r="R34" s="197" t="s">
        <v>831</v>
      </c>
      <c r="S34" s="189" t="s">
        <v>477</v>
      </c>
      <c r="T34" s="189" t="s">
        <v>478</v>
      </c>
      <c r="U34" s="189" t="s">
        <v>479</v>
      </c>
      <c r="V34" s="188">
        <v>0</v>
      </c>
      <c r="W34" s="187">
        <v>40</v>
      </c>
      <c r="X34" s="189" t="s">
        <v>480</v>
      </c>
      <c r="Y34" s="194">
        <v>43580</v>
      </c>
      <c r="Z34" s="194">
        <v>43580</v>
      </c>
      <c r="AA34" s="195">
        <v>43582.559328703705</v>
      </c>
      <c r="AB34" s="189" t="s">
        <v>481</v>
      </c>
      <c r="AC34" s="189" t="s">
        <v>482</v>
      </c>
      <c r="AD34" s="189" t="s">
        <v>483</v>
      </c>
      <c r="AE34" s="189" t="s">
        <v>484</v>
      </c>
      <c r="AF34" s="190"/>
      <c r="AG34" s="190"/>
      <c r="AH34" s="190"/>
      <c r="AI34" s="190"/>
      <c r="AJ34" s="190"/>
      <c r="AK34" s="190"/>
      <c r="AL34" s="190"/>
      <c r="AM34" s="189" t="s">
        <v>832</v>
      </c>
      <c r="AN34" s="189" t="s">
        <v>833</v>
      </c>
      <c r="AO34" s="189" t="s">
        <v>834</v>
      </c>
      <c r="AP34" s="190"/>
      <c r="AQ34" s="190"/>
      <c r="AR34" s="190"/>
      <c r="AS34" s="190"/>
      <c r="AT34" s="190"/>
      <c r="AU34" s="190"/>
      <c r="AV34" s="190"/>
      <c r="AW34" s="190"/>
      <c r="AX34" s="190"/>
      <c r="AY34" s="190"/>
      <c r="AZ34" s="189" t="s">
        <v>547</v>
      </c>
      <c r="BA34" s="189" t="s">
        <v>488</v>
      </c>
      <c r="BB34" s="189" t="s">
        <v>489</v>
      </c>
      <c r="BC34" s="189" t="s">
        <v>490</v>
      </c>
      <c r="BD34" s="189" t="s">
        <v>491</v>
      </c>
      <c r="BE34" s="189" t="s">
        <v>492</v>
      </c>
      <c r="BF34" s="189" t="s">
        <v>488</v>
      </c>
      <c r="BG34" s="189" t="s">
        <v>493</v>
      </c>
      <c r="BH34" s="189" t="s">
        <v>494</v>
      </c>
      <c r="BI34" s="189" t="s">
        <v>495</v>
      </c>
      <c r="BJ34" s="189" t="s">
        <v>496</v>
      </c>
      <c r="BK34" s="189" t="s">
        <v>771</v>
      </c>
      <c r="BL34" s="189" t="s">
        <v>498</v>
      </c>
      <c r="BM34" s="189" t="s">
        <v>499</v>
      </c>
      <c r="BN34" s="189" t="s">
        <v>500</v>
      </c>
      <c r="BO34" s="190"/>
      <c r="BP34" t="str">
        <f t="shared" si="2"/>
        <v>C</v>
      </c>
    </row>
    <row r="35" spans="1:68" x14ac:dyDescent="0.25">
      <c r="A35" s="177">
        <v>2019</v>
      </c>
      <c r="B35" s="178">
        <v>4</v>
      </c>
      <c r="C35" s="179" t="s">
        <v>471</v>
      </c>
      <c r="D35" s="179" t="s">
        <v>472</v>
      </c>
      <c r="E35" s="179" t="s">
        <v>472</v>
      </c>
      <c r="F35" s="179" t="s">
        <v>542</v>
      </c>
      <c r="G35" s="179" t="s">
        <v>474</v>
      </c>
      <c r="H35" s="179" t="s">
        <v>475</v>
      </c>
      <c r="I35" s="180"/>
      <c r="J35" s="179" t="s">
        <v>134</v>
      </c>
      <c r="K35" s="181">
        <v>-18837000</v>
      </c>
      <c r="L35" s="181">
        <v>-18837000</v>
      </c>
      <c r="M35" s="182">
        <v>-1092.55</v>
      </c>
      <c r="N35" s="182">
        <v>-809.99</v>
      </c>
      <c r="O35" s="182">
        <v>-6354.47</v>
      </c>
      <c r="P35" s="183">
        <v>0</v>
      </c>
      <c r="Q35" s="183">
        <v>0</v>
      </c>
      <c r="R35" s="179" t="s">
        <v>835</v>
      </c>
      <c r="S35" s="179" t="s">
        <v>477</v>
      </c>
      <c r="T35" s="179" t="s">
        <v>478</v>
      </c>
      <c r="U35" s="179" t="s">
        <v>479</v>
      </c>
      <c r="V35" s="178">
        <v>0</v>
      </c>
      <c r="W35" s="177">
        <v>81</v>
      </c>
      <c r="X35" s="179" t="s">
        <v>480</v>
      </c>
      <c r="Y35" s="184">
        <v>43584</v>
      </c>
      <c r="Z35" s="184">
        <v>43584</v>
      </c>
      <c r="AA35" s="185">
        <v>43587.315636574072</v>
      </c>
      <c r="AB35" s="179" t="s">
        <v>481</v>
      </c>
      <c r="AC35" s="179" t="s">
        <v>482</v>
      </c>
      <c r="AD35" s="179" t="s">
        <v>483</v>
      </c>
      <c r="AE35" s="179" t="s">
        <v>544</v>
      </c>
      <c r="AF35" s="180"/>
      <c r="AG35" s="179" t="s">
        <v>836</v>
      </c>
      <c r="AH35" s="180"/>
      <c r="AI35" s="180"/>
      <c r="AJ35" s="180"/>
      <c r="AK35" s="180"/>
      <c r="AL35" s="180"/>
      <c r="AM35" s="180"/>
      <c r="AN35" s="180"/>
      <c r="AO35" s="179" t="s">
        <v>837</v>
      </c>
      <c r="AP35" s="180"/>
      <c r="AQ35" s="180"/>
      <c r="AR35" s="180"/>
      <c r="AS35" s="180"/>
      <c r="AT35" s="180"/>
      <c r="AU35" s="180"/>
      <c r="AV35" s="180"/>
      <c r="AW35" s="180"/>
      <c r="AX35" s="180"/>
      <c r="AY35" s="180"/>
      <c r="AZ35" s="179" t="s">
        <v>547</v>
      </c>
      <c r="BA35" s="179" t="s">
        <v>488</v>
      </c>
      <c r="BB35" s="179" t="s">
        <v>489</v>
      </c>
      <c r="BC35" s="179" t="s">
        <v>490</v>
      </c>
      <c r="BD35" s="179" t="s">
        <v>491</v>
      </c>
      <c r="BE35" s="179" t="s">
        <v>492</v>
      </c>
      <c r="BF35" s="179" t="s">
        <v>488</v>
      </c>
      <c r="BG35" s="179" t="s">
        <v>493</v>
      </c>
      <c r="BH35" s="179" t="s">
        <v>494</v>
      </c>
      <c r="BI35" s="179" t="s">
        <v>495</v>
      </c>
      <c r="BJ35" s="179" t="s">
        <v>496</v>
      </c>
      <c r="BK35" s="179" t="s">
        <v>771</v>
      </c>
      <c r="BL35" s="179" t="s">
        <v>498</v>
      </c>
      <c r="BM35" s="179" t="s">
        <v>499</v>
      </c>
      <c r="BN35" s="179" t="s">
        <v>500</v>
      </c>
      <c r="BO35" s="180"/>
      <c r="BP35" s="216"/>
    </row>
    <row r="36" spans="1:68" x14ac:dyDescent="0.25">
      <c r="A36" s="187">
        <v>2019</v>
      </c>
      <c r="B36" s="188">
        <v>4</v>
      </c>
      <c r="C36" s="189" t="s">
        <v>471</v>
      </c>
      <c r="D36" s="189" t="s">
        <v>472</v>
      </c>
      <c r="E36" s="189" t="s">
        <v>472</v>
      </c>
      <c r="F36" s="189" t="s">
        <v>542</v>
      </c>
      <c r="G36" s="189" t="s">
        <v>474</v>
      </c>
      <c r="H36" s="189" t="s">
        <v>475</v>
      </c>
      <c r="I36" s="190"/>
      <c r="J36" s="189" t="s">
        <v>134</v>
      </c>
      <c r="K36" s="191">
        <v>-1825000</v>
      </c>
      <c r="L36" s="191">
        <v>-1825000</v>
      </c>
      <c r="M36" s="192">
        <v>-105.85</v>
      </c>
      <c r="N36" s="192">
        <v>-78.48</v>
      </c>
      <c r="O36" s="192">
        <v>-615.64</v>
      </c>
      <c r="P36" s="193">
        <v>0</v>
      </c>
      <c r="Q36" s="193">
        <v>0</v>
      </c>
      <c r="R36" s="189" t="s">
        <v>838</v>
      </c>
      <c r="S36" s="189" t="s">
        <v>477</v>
      </c>
      <c r="T36" s="189" t="s">
        <v>478</v>
      </c>
      <c r="U36" s="189" t="s">
        <v>479</v>
      </c>
      <c r="V36" s="188">
        <v>0</v>
      </c>
      <c r="W36" s="187">
        <v>87</v>
      </c>
      <c r="X36" s="189" t="s">
        <v>480</v>
      </c>
      <c r="Y36" s="194">
        <v>43584</v>
      </c>
      <c r="Z36" s="194">
        <v>43584</v>
      </c>
      <c r="AA36" s="195">
        <v>43588.052824074075</v>
      </c>
      <c r="AB36" s="189" t="s">
        <v>481</v>
      </c>
      <c r="AC36" s="189" t="s">
        <v>482</v>
      </c>
      <c r="AD36" s="189" t="s">
        <v>483</v>
      </c>
      <c r="AE36" s="189" t="s">
        <v>544</v>
      </c>
      <c r="AF36" s="190"/>
      <c r="AG36" s="189" t="s">
        <v>839</v>
      </c>
      <c r="AH36" s="190"/>
      <c r="AI36" s="190"/>
      <c r="AJ36" s="190"/>
      <c r="AK36" s="190"/>
      <c r="AL36" s="190"/>
      <c r="AM36" s="190"/>
      <c r="AN36" s="190"/>
      <c r="AO36" s="189" t="s">
        <v>837</v>
      </c>
      <c r="AP36" s="190"/>
      <c r="AQ36" s="190"/>
      <c r="AR36" s="190"/>
      <c r="AS36" s="190"/>
      <c r="AT36" s="190"/>
      <c r="AU36" s="190"/>
      <c r="AV36" s="190"/>
      <c r="AW36" s="190"/>
      <c r="AX36" s="190"/>
      <c r="AY36" s="190"/>
      <c r="AZ36" s="189" t="s">
        <v>547</v>
      </c>
      <c r="BA36" s="189" t="s">
        <v>488</v>
      </c>
      <c r="BB36" s="189" t="s">
        <v>489</v>
      </c>
      <c r="BC36" s="189" t="s">
        <v>490</v>
      </c>
      <c r="BD36" s="189" t="s">
        <v>491</v>
      </c>
      <c r="BE36" s="189" t="s">
        <v>492</v>
      </c>
      <c r="BF36" s="189" t="s">
        <v>488</v>
      </c>
      <c r="BG36" s="189" t="s">
        <v>493</v>
      </c>
      <c r="BH36" s="189" t="s">
        <v>494</v>
      </c>
      <c r="BI36" s="189" t="s">
        <v>495</v>
      </c>
      <c r="BJ36" s="189" t="s">
        <v>496</v>
      </c>
      <c r="BK36" s="189" t="s">
        <v>771</v>
      </c>
      <c r="BL36" s="189" t="s">
        <v>498</v>
      </c>
      <c r="BM36" s="189" t="s">
        <v>499</v>
      </c>
      <c r="BN36" s="189" t="s">
        <v>500</v>
      </c>
      <c r="BO36" s="190"/>
      <c r="BP36" s="189"/>
    </row>
    <row r="37" spans="1:68" ht="22.5" x14ac:dyDescent="0.25">
      <c r="A37" s="177">
        <v>2019</v>
      </c>
      <c r="B37" s="178">
        <v>4</v>
      </c>
      <c r="C37" s="179" t="s">
        <v>471</v>
      </c>
      <c r="D37" s="179" t="s">
        <v>536</v>
      </c>
      <c r="E37" s="179" t="s">
        <v>472</v>
      </c>
      <c r="F37" s="179" t="s">
        <v>542</v>
      </c>
      <c r="G37" s="179" t="s">
        <v>474</v>
      </c>
      <c r="H37" s="179" t="s">
        <v>475</v>
      </c>
      <c r="I37" s="180"/>
      <c r="J37" s="179" t="s">
        <v>134</v>
      </c>
      <c r="K37" s="181">
        <v>0</v>
      </c>
      <c r="L37" s="181">
        <v>0</v>
      </c>
      <c r="M37" s="182">
        <v>0</v>
      </c>
      <c r="N37" s="182">
        <v>0</v>
      </c>
      <c r="O37" s="182">
        <v>222.43</v>
      </c>
      <c r="P37" s="183">
        <v>0</v>
      </c>
      <c r="Q37" s="183">
        <v>0</v>
      </c>
      <c r="R37" s="179" t="s">
        <v>537</v>
      </c>
      <c r="S37" s="180"/>
      <c r="T37" s="179" t="s">
        <v>538</v>
      </c>
      <c r="U37" s="179" t="s">
        <v>539</v>
      </c>
      <c r="V37" s="178">
        <v>0</v>
      </c>
      <c r="W37" s="177">
        <v>65</v>
      </c>
      <c r="X37" s="179" t="s">
        <v>480</v>
      </c>
      <c r="Y37" s="184">
        <v>43585</v>
      </c>
      <c r="Z37" s="184">
        <v>43585</v>
      </c>
      <c r="AA37" s="185">
        <v>43585.953113425923</v>
      </c>
      <c r="AB37" s="179" t="s">
        <v>540</v>
      </c>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79" t="s">
        <v>547</v>
      </c>
      <c r="BA37" s="179" t="s">
        <v>488</v>
      </c>
      <c r="BB37" s="179" t="s">
        <v>489</v>
      </c>
      <c r="BC37" s="179" t="s">
        <v>490</v>
      </c>
      <c r="BD37" s="179" t="s">
        <v>491</v>
      </c>
      <c r="BE37" s="179" t="s">
        <v>492</v>
      </c>
      <c r="BF37" s="179" t="s">
        <v>488</v>
      </c>
      <c r="BG37" s="179" t="s">
        <v>493</v>
      </c>
      <c r="BH37" s="179" t="s">
        <v>494</v>
      </c>
      <c r="BI37" s="179" t="s">
        <v>495</v>
      </c>
      <c r="BJ37" s="179" t="s">
        <v>496</v>
      </c>
      <c r="BK37" s="179" t="s">
        <v>771</v>
      </c>
      <c r="BL37" s="179" t="s">
        <v>498</v>
      </c>
      <c r="BM37" s="179" t="s">
        <v>499</v>
      </c>
      <c r="BN37" s="179" t="s">
        <v>500</v>
      </c>
      <c r="BO37" s="180"/>
      <c r="BP37" s="216"/>
    </row>
    <row r="38" spans="1:68" x14ac:dyDescent="0.25">
      <c r="A38" s="187">
        <v>2019</v>
      </c>
      <c r="B38" s="188">
        <v>4</v>
      </c>
      <c r="C38" s="189" t="s">
        <v>471</v>
      </c>
      <c r="D38" s="189" t="s">
        <v>536</v>
      </c>
      <c r="E38" s="189" t="s">
        <v>472</v>
      </c>
      <c r="F38" s="189" t="s">
        <v>542</v>
      </c>
      <c r="G38" s="189" t="s">
        <v>474</v>
      </c>
      <c r="H38" s="189" t="s">
        <v>475</v>
      </c>
      <c r="I38" s="190"/>
      <c r="J38" s="189" t="s">
        <v>134</v>
      </c>
      <c r="K38" s="191">
        <v>0</v>
      </c>
      <c r="L38" s="191">
        <v>0</v>
      </c>
      <c r="M38" s="192">
        <v>0</v>
      </c>
      <c r="N38" s="192">
        <v>0</v>
      </c>
      <c r="O38" s="192">
        <v>-155.81</v>
      </c>
      <c r="P38" s="193">
        <v>0</v>
      </c>
      <c r="Q38" s="193">
        <v>0</v>
      </c>
      <c r="R38" s="189" t="s">
        <v>537</v>
      </c>
      <c r="S38" s="190"/>
      <c r="T38" s="189" t="s">
        <v>538</v>
      </c>
      <c r="U38" s="189" t="s">
        <v>539</v>
      </c>
      <c r="V38" s="188">
        <v>0</v>
      </c>
      <c r="W38" s="187">
        <v>68</v>
      </c>
      <c r="X38" s="189" t="s">
        <v>480</v>
      </c>
      <c r="Y38" s="194">
        <v>43585</v>
      </c>
      <c r="Z38" s="194">
        <v>43585</v>
      </c>
      <c r="AA38" s="195">
        <v>43586.317476851851</v>
      </c>
      <c r="AB38" s="189" t="s">
        <v>540</v>
      </c>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89" t="s">
        <v>547</v>
      </c>
      <c r="BA38" s="189" t="s">
        <v>488</v>
      </c>
      <c r="BB38" s="189" t="s">
        <v>489</v>
      </c>
      <c r="BC38" s="189" t="s">
        <v>490</v>
      </c>
      <c r="BD38" s="189" t="s">
        <v>491</v>
      </c>
      <c r="BE38" s="189" t="s">
        <v>492</v>
      </c>
      <c r="BF38" s="189" t="s">
        <v>488</v>
      </c>
      <c r="BG38" s="189" t="s">
        <v>493</v>
      </c>
      <c r="BH38" s="189" t="s">
        <v>494</v>
      </c>
      <c r="BI38" s="189" t="s">
        <v>495</v>
      </c>
      <c r="BJ38" s="189" t="s">
        <v>496</v>
      </c>
      <c r="BK38" s="189" t="s">
        <v>771</v>
      </c>
      <c r="BL38" s="189" t="s">
        <v>498</v>
      </c>
      <c r="BM38" s="189" t="s">
        <v>499</v>
      </c>
      <c r="BN38" s="189" t="s">
        <v>500</v>
      </c>
      <c r="BO38" s="190"/>
      <c r="BP38" s="189"/>
    </row>
    <row r="39" spans="1:68" ht="22.5" x14ac:dyDescent="0.25">
      <c r="A39" s="177">
        <v>2019</v>
      </c>
      <c r="B39" s="178">
        <v>4</v>
      </c>
      <c r="C39" s="179" t="s">
        <v>471</v>
      </c>
      <c r="D39" s="179" t="s">
        <v>536</v>
      </c>
      <c r="E39" s="179" t="s">
        <v>472</v>
      </c>
      <c r="F39" s="179" t="s">
        <v>542</v>
      </c>
      <c r="G39" s="179" t="s">
        <v>474</v>
      </c>
      <c r="H39" s="179" t="s">
        <v>475</v>
      </c>
      <c r="I39" s="180"/>
      <c r="J39" s="179" t="s">
        <v>134</v>
      </c>
      <c r="K39" s="181">
        <v>0</v>
      </c>
      <c r="L39" s="181">
        <v>0</v>
      </c>
      <c r="M39" s="182">
        <v>0</v>
      </c>
      <c r="N39" s="182">
        <v>0</v>
      </c>
      <c r="O39" s="182">
        <v>-0.01</v>
      </c>
      <c r="P39" s="183">
        <v>0</v>
      </c>
      <c r="Q39" s="183">
        <v>0</v>
      </c>
      <c r="R39" s="179" t="s">
        <v>537</v>
      </c>
      <c r="S39" s="180"/>
      <c r="T39" s="179" t="s">
        <v>538</v>
      </c>
      <c r="U39" s="179" t="s">
        <v>539</v>
      </c>
      <c r="V39" s="178">
        <v>0</v>
      </c>
      <c r="W39" s="177">
        <v>90</v>
      </c>
      <c r="X39" s="179" t="s">
        <v>480</v>
      </c>
      <c r="Y39" s="184">
        <v>43585</v>
      </c>
      <c r="Z39" s="184">
        <v>43585</v>
      </c>
      <c r="AA39" s="185">
        <v>43588.052824074075</v>
      </c>
      <c r="AB39" s="179" t="s">
        <v>540</v>
      </c>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79" t="s">
        <v>547</v>
      </c>
      <c r="BA39" s="179" t="s">
        <v>488</v>
      </c>
      <c r="BB39" s="179" t="s">
        <v>489</v>
      </c>
      <c r="BC39" s="179" t="s">
        <v>490</v>
      </c>
      <c r="BD39" s="179" t="s">
        <v>491</v>
      </c>
      <c r="BE39" s="179" t="s">
        <v>492</v>
      </c>
      <c r="BF39" s="179" t="s">
        <v>488</v>
      </c>
      <c r="BG39" s="179" t="s">
        <v>493</v>
      </c>
      <c r="BH39" s="179" t="s">
        <v>494</v>
      </c>
      <c r="BI39" s="179" t="s">
        <v>495</v>
      </c>
      <c r="BJ39" s="179" t="s">
        <v>496</v>
      </c>
      <c r="BK39" s="179" t="s">
        <v>771</v>
      </c>
      <c r="BL39" s="179" t="s">
        <v>498</v>
      </c>
      <c r="BM39" s="179" t="s">
        <v>499</v>
      </c>
      <c r="BN39" s="179" t="s">
        <v>500</v>
      </c>
      <c r="BO39" s="180"/>
      <c r="BP39" s="216"/>
    </row>
    <row r="40" spans="1:68" x14ac:dyDescent="0.25">
      <c r="A40" s="187">
        <v>2019</v>
      </c>
      <c r="B40" s="188">
        <v>4</v>
      </c>
      <c r="C40" s="189" t="s">
        <v>471</v>
      </c>
      <c r="D40" s="189" t="s">
        <v>541</v>
      </c>
      <c r="E40" s="189" t="s">
        <v>472</v>
      </c>
      <c r="F40" s="189" t="s">
        <v>542</v>
      </c>
      <c r="G40" s="189" t="s">
        <v>474</v>
      </c>
      <c r="H40" s="189" t="s">
        <v>475</v>
      </c>
      <c r="I40" s="190"/>
      <c r="J40" s="189" t="s">
        <v>134</v>
      </c>
      <c r="K40" s="191">
        <v>0</v>
      </c>
      <c r="L40" s="191">
        <v>0</v>
      </c>
      <c r="M40" s="192">
        <v>0</v>
      </c>
      <c r="N40" s="192">
        <v>0</v>
      </c>
      <c r="O40" s="192">
        <v>-0.01</v>
      </c>
      <c r="P40" s="193">
        <v>0</v>
      </c>
      <c r="Q40" s="193">
        <v>0</v>
      </c>
      <c r="R40" s="189" t="s">
        <v>537</v>
      </c>
      <c r="S40" s="190"/>
      <c r="T40" s="189" t="s">
        <v>538</v>
      </c>
      <c r="U40" s="189" t="s">
        <v>539</v>
      </c>
      <c r="V40" s="188">
        <v>0</v>
      </c>
      <c r="W40" s="187">
        <v>89</v>
      </c>
      <c r="X40" s="189" t="s">
        <v>480</v>
      </c>
      <c r="Y40" s="194">
        <v>43585</v>
      </c>
      <c r="Z40" s="194">
        <v>43585</v>
      </c>
      <c r="AA40" s="195">
        <v>43588.052824074075</v>
      </c>
      <c r="AB40" s="189" t="s">
        <v>540</v>
      </c>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89" t="s">
        <v>547</v>
      </c>
      <c r="BA40" s="189" t="s">
        <v>488</v>
      </c>
      <c r="BB40" s="189" t="s">
        <v>489</v>
      </c>
      <c r="BC40" s="189" t="s">
        <v>490</v>
      </c>
      <c r="BD40" s="189" t="s">
        <v>491</v>
      </c>
      <c r="BE40" s="189" t="s">
        <v>492</v>
      </c>
      <c r="BF40" s="189" t="s">
        <v>488</v>
      </c>
      <c r="BG40" s="189" t="s">
        <v>493</v>
      </c>
      <c r="BH40" s="189" t="s">
        <v>494</v>
      </c>
      <c r="BI40" s="189" t="s">
        <v>495</v>
      </c>
      <c r="BJ40" s="189" t="s">
        <v>496</v>
      </c>
      <c r="BK40" s="189" t="s">
        <v>771</v>
      </c>
      <c r="BL40" s="189" t="s">
        <v>498</v>
      </c>
      <c r="BM40" s="189" t="s">
        <v>499</v>
      </c>
      <c r="BN40" s="189" t="s">
        <v>500</v>
      </c>
      <c r="BO40" s="190"/>
      <c r="BP40" s="189"/>
    </row>
    <row r="41" spans="1:68" ht="22.5" x14ac:dyDescent="0.25">
      <c r="A41" s="177">
        <v>2019</v>
      </c>
      <c r="B41" s="178">
        <v>4</v>
      </c>
      <c r="C41" s="179" t="s">
        <v>471</v>
      </c>
      <c r="D41" s="179" t="s">
        <v>541</v>
      </c>
      <c r="E41" s="179" t="s">
        <v>472</v>
      </c>
      <c r="F41" s="179" t="s">
        <v>542</v>
      </c>
      <c r="G41" s="179" t="s">
        <v>474</v>
      </c>
      <c r="H41" s="179" t="s">
        <v>475</v>
      </c>
      <c r="I41" s="180"/>
      <c r="J41" s="179" t="s">
        <v>134</v>
      </c>
      <c r="K41" s="181">
        <v>0</v>
      </c>
      <c r="L41" s="181">
        <v>0</v>
      </c>
      <c r="M41" s="182">
        <v>0</v>
      </c>
      <c r="N41" s="182">
        <v>0.01</v>
      </c>
      <c r="O41" s="182">
        <v>66.63</v>
      </c>
      <c r="P41" s="183">
        <v>0</v>
      </c>
      <c r="Q41" s="183">
        <v>0</v>
      </c>
      <c r="R41" s="179" t="s">
        <v>537</v>
      </c>
      <c r="S41" s="180"/>
      <c r="T41" s="179" t="s">
        <v>538</v>
      </c>
      <c r="U41" s="179" t="s">
        <v>539</v>
      </c>
      <c r="V41" s="178">
        <v>0</v>
      </c>
      <c r="W41" s="177">
        <v>92</v>
      </c>
      <c r="X41" s="179" t="s">
        <v>480</v>
      </c>
      <c r="Y41" s="184">
        <v>43585</v>
      </c>
      <c r="Z41" s="184">
        <v>43585</v>
      </c>
      <c r="AA41" s="185">
        <v>43588.206238425926</v>
      </c>
      <c r="AB41" s="179" t="s">
        <v>540</v>
      </c>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79" t="s">
        <v>547</v>
      </c>
      <c r="BA41" s="179" t="s">
        <v>488</v>
      </c>
      <c r="BB41" s="179" t="s">
        <v>489</v>
      </c>
      <c r="BC41" s="179" t="s">
        <v>490</v>
      </c>
      <c r="BD41" s="179" t="s">
        <v>491</v>
      </c>
      <c r="BE41" s="179" t="s">
        <v>492</v>
      </c>
      <c r="BF41" s="179" t="s">
        <v>488</v>
      </c>
      <c r="BG41" s="179" t="s">
        <v>493</v>
      </c>
      <c r="BH41" s="179" t="s">
        <v>494</v>
      </c>
      <c r="BI41" s="179" t="s">
        <v>495</v>
      </c>
      <c r="BJ41" s="179" t="s">
        <v>496</v>
      </c>
      <c r="BK41" s="179" t="s">
        <v>771</v>
      </c>
      <c r="BL41" s="179" t="s">
        <v>498</v>
      </c>
      <c r="BM41" s="179" t="s">
        <v>499</v>
      </c>
      <c r="BN41" s="179" t="s">
        <v>500</v>
      </c>
      <c r="BO41" s="180"/>
      <c r="BP41" s="216"/>
    </row>
    <row r="42" spans="1:68" x14ac:dyDescent="0.25">
      <c r="A42" s="187">
        <v>2019</v>
      </c>
      <c r="B42" s="188">
        <v>5</v>
      </c>
      <c r="C42" s="189" t="s">
        <v>471</v>
      </c>
      <c r="D42" s="189" t="s">
        <v>472</v>
      </c>
      <c r="E42" s="189" t="s">
        <v>472</v>
      </c>
      <c r="F42" s="189" t="s">
        <v>542</v>
      </c>
      <c r="G42" s="189" t="s">
        <v>474</v>
      </c>
      <c r="H42" s="189" t="s">
        <v>475</v>
      </c>
      <c r="I42" s="190"/>
      <c r="J42" s="189" t="s">
        <v>134</v>
      </c>
      <c r="K42" s="191">
        <v>-19187000</v>
      </c>
      <c r="L42" s="191">
        <v>-19187000</v>
      </c>
      <c r="M42" s="192">
        <v>-1112.8499999999999</v>
      </c>
      <c r="N42" s="192">
        <v>-825.04</v>
      </c>
      <c r="O42" s="192">
        <v>-6472.53</v>
      </c>
      <c r="P42" s="193">
        <v>0</v>
      </c>
      <c r="Q42" s="193">
        <v>0</v>
      </c>
      <c r="R42" s="189" t="s">
        <v>840</v>
      </c>
      <c r="S42" s="189" t="s">
        <v>477</v>
      </c>
      <c r="T42" s="189" t="s">
        <v>478</v>
      </c>
      <c r="U42" s="189" t="s">
        <v>479</v>
      </c>
      <c r="V42" s="188">
        <v>0</v>
      </c>
      <c r="W42" s="187">
        <v>48</v>
      </c>
      <c r="X42" s="189" t="s">
        <v>480</v>
      </c>
      <c r="Y42" s="194">
        <v>43616</v>
      </c>
      <c r="Z42" s="194">
        <v>43616</v>
      </c>
      <c r="AA42" s="195">
        <v>43618.699016203704</v>
      </c>
      <c r="AB42" s="189" t="s">
        <v>481</v>
      </c>
      <c r="AC42" s="189" t="s">
        <v>482</v>
      </c>
      <c r="AD42" s="189" t="s">
        <v>483</v>
      </c>
      <c r="AE42" s="189" t="s">
        <v>544</v>
      </c>
      <c r="AF42" s="190"/>
      <c r="AG42" s="189" t="s">
        <v>841</v>
      </c>
      <c r="AH42" s="190"/>
      <c r="AI42" s="190"/>
      <c r="AJ42" s="190"/>
      <c r="AK42" s="190"/>
      <c r="AL42" s="190"/>
      <c r="AM42" s="190"/>
      <c r="AN42" s="190"/>
      <c r="AO42" s="189" t="s">
        <v>802</v>
      </c>
      <c r="AP42" s="190"/>
      <c r="AQ42" s="190"/>
      <c r="AR42" s="190"/>
      <c r="AS42" s="190"/>
      <c r="AT42" s="190"/>
      <c r="AU42" s="190"/>
      <c r="AV42" s="190"/>
      <c r="AW42" s="190"/>
      <c r="AX42" s="190"/>
      <c r="AY42" s="190"/>
      <c r="AZ42" s="189" t="s">
        <v>547</v>
      </c>
      <c r="BA42" s="189" t="s">
        <v>488</v>
      </c>
      <c r="BB42" s="189" t="s">
        <v>489</v>
      </c>
      <c r="BC42" s="189" t="s">
        <v>490</v>
      </c>
      <c r="BD42" s="189" t="s">
        <v>491</v>
      </c>
      <c r="BE42" s="189" t="s">
        <v>492</v>
      </c>
      <c r="BF42" s="189" t="s">
        <v>488</v>
      </c>
      <c r="BG42" s="189" t="s">
        <v>493</v>
      </c>
      <c r="BH42" s="189" t="s">
        <v>494</v>
      </c>
      <c r="BI42" s="189" t="s">
        <v>495</v>
      </c>
      <c r="BJ42" s="189" t="s">
        <v>496</v>
      </c>
      <c r="BK42" s="189" t="s">
        <v>771</v>
      </c>
      <c r="BL42" s="189" t="s">
        <v>498</v>
      </c>
      <c r="BM42" s="189" t="s">
        <v>499</v>
      </c>
      <c r="BN42" s="189" t="s">
        <v>500</v>
      </c>
      <c r="BO42" s="190"/>
      <c r="BP42" s="189"/>
    </row>
    <row r="43" spans="1:68" x14ac:dyDescent="0.25">
      <c r="A43" s="177">
        <v>2019</v>
      </c>
      <c r="B43" s="178">
        <v>5</v>
      </c>
      <c r="C43" s="179" t="s">
        <v>471</v>
      </c>
      <c r="D43" s="179" t="s">
        <v>472</v>
      </c>
      <c r="E43" s="179" t="s">
        <v>472</v>
      </c>
      <c r="F43" s="179" t="s">
        <v>542</v>
      </c>
      <c r="G43" s="179" t="s">
        <v>474</v>
      </c>
      <c r="H43" s="179" t="s">
        <v>475</v>
      </c>
      <c r="I43" s="180"/>
      <c r="J43" s="179" t="s">
        <v>134</v>
      </c>
      <c r="K43" s="181">
        <v>-1397000</v>
      </c>
      <c r="L43" s="181">
        <v>-1397000</v>
      </c>
      <c r="M43" s="182">
        <v>-81.03</v>
      </c>
      <c r="N43" s="182">
        <v>-60.07</v>
      </c>
      <c r="O43" s="182">
        <v>-471.26</v>
      </c>
      <c r="P43" s="183">
        <v>0</v>
      </c>
      <c r="Q43" s="183">
        <v>0</v>
      </c>
      <c r="R43" s="179" t="s">
        <v>842</v>
      </c>
      <c r="S43" s="179" t="s">
        <v>477</v>
      </c>
      <c r="T43" s="179" t="s">
        <v>478</v>
      </c>
      <c r="U43" s="179" t="s">
        <v>479</v>
      </c>
      <c r="V43" s="178">
        <v>0</v>
      </c>
      <c r="W43" s="177">
        <v>48</v>
      </c>
      <c r="X43" s="179" t="s">
        <v>480</v>
      </c>
      <c r="Y43" s="184">
        <v>43616</v>
      </c>
      <c r="Z43" s="184">
        <v>43616</v>
      </c>
      <c r="AA43" s="185">
        <v>43618.699016203704</v>
      </c>
      <c r="AB43" s="179" t="s">
        <v>481</v>
      </c>
      <c r="AC43" s="179" t="s">
        <v>482</v>
      </c>
      <c r="AD43" s="179" t="s">
        <v>483</v>
      </c>
      <c r="AE43" s="179" t="s">
        <v>544</v>
      </c>
      <c r="AF43" s="180"/>
      <c r="AG43" s="179" t="s">
        <v>843</v>
      </c>
      <c r="AH43" s="180"/>
      <c r="AI43" s="180"/>
      <c r="AJ43" s="180"/>
      <c r="AK43" s="180"/>
      <c r="AL43" s="180"/>
      <c r="AM43" s="180"/>
      <c r="AN43" s="180"/>
      <c r="AO43" s="179" t="s">
        <v>802</v>
      </c>
      <c r="AP43" s="180"/>
      <c r="AQ43" s="180"/>
      <c r="AR43" s="180"/>
      <c r="AS43" s="180"/>
      <c r="AT43" s="180"/>
      <c r="AU43" s="180"/>
      <c r="AV43" s="180"/>
      <c r="AW43" s="180"/>
      <c r="AX43" s="180"/>
      <c r="AY43" s="180"/>
      <c r="AZ43" s="179" t="s">
        <v>547</v>
      </c>
      <c r="BA43" s="179" t="s">
        <v>488</v>
      </c>
      <c r="BB43" s="179" t="s">
        <v>489</v>
      </c>
      <c r="BC43" s="179" t="s">
        <v>490</v>
      </c>
      <c r="BD43" s="179" t="s">
        <v>491</v>
      </c>
      <c r="BE43" s="179" t="s">
        <v>492</v>
      </c>
      <c r="BF43" s="179" t="s">
        <v>488</v>
      </c>
      <c r="BG43" s="179" t="s">
        <v>493</v>
      </c>
      <c r="BH43" s="179" t="s">
        <v>494</v>
      </c>
      <c r="BI43" s="179" t="s">
        <v>495</v>
      </c>
      <c r="BJ43" s="179" t="s">
        <v>496</v>
      </c>
      <c r="BK43" s="179" t="s">
        <v>771</v>
      </c>
      <c r="BL43" s="179" t="s">
        <v>498</v>
      </c>
      <c r="BM43" s="179" t="s">
        <v>499</v>
      </c>
      <c r="BN43" s="179" t="s">
        <v>500</v>
      </c>
      <c r="BO43" s="180"/>
      <c r="BP43" s="216"/>
    </row>
    <row r="44" spans="1:68" x14ac:dyDescent="0.25">
      <c r="A44" s="187">
        <v>2019</v>
      </c>
      <c r="B44" s="188">
        <v>5</v>
      </c>
      <c r="C44" s="189" t="s">
        <v>471</v>
      </c>
      <c r="D44" s="189" t="s">
        <v>472</v>
      </c>
      <c r="E44" s="189" t="s">
        <v>472</v>
      </c>
      <c r="F44" s="189" t="s">
        <v>542</v>
      </c>
      <c r="G44" s="189" t="s">
        <v>474</v>
      </c>
      <c r="H44" s="189" t="s">
        <v>475</v>
      </c>
      <c r="I44" s="190"/>
      <c r="J44" s="189" t="s">
        <v>134</v>
      </c>
      <c r="K44" s="191">
        <v>284781</v>
      </c>
      <c r="L44" s="191">
        <v>284781</v>
      </c>
      <c r="M44" s="192">
        <v>16.52</v>
      </c>
      <c r="N44" s="192">
        <v>12.25</v>
      </c>
      <c r="O44" s="192">
        <v>96.03</v>
      </c>
      <c r="P44" s="193">
        <v>0</v>
      </c>
      <c r="Q44" s="193">
        <v>0</v>
      </c>
      <c r="R44" s="197" t="s">
        <v>831</v>
      </c>
      <c r="S44" s="189" t="s">
        <v>477</v>
      </c>
      <c r="T44" s="189" t="s">
        <v>478</v>
      </c>
      <c r="U44" s="189" t="s">
        <v>479</v>
      </c>
      <c r="V44" s="188">
        <v>0</v>
      </c>
      <c r="W44" s="187">
        <v>77</v>
      </c>
      <c r="X44" s="189" t="s">
        <v>480</v>
      </c>
      <c r="Y44" s="194">
        <v>43616</v>
      </c>
      <c r="Z44" s="194">
        <v>43616</v>
      </c>
      <c r="AA44" s="195">
        <v>43619.051666666666</v>
      </c>
      <c r="AB44" s="189" t="s">
        <v>481</v>
      </c>
      <c r="AC44" s="189" t="s">
        <v>482</v>
      </c>
      <c r="AD44" s="189" t="s">
        <v>483</v>
      </c>
      <c r="AE44" s="189" t="s">
        <v>484</v>
      </c>
      <c r="AF44" s="190"/>
      <c r="AG44" s="189" t="s">
        <v>804</v>
      </c>
      <c r="AH44" s="190"/>
      <c r="AI44" s="190"/>
      <c r="AJ44" s="190"/>
      <c r="AK44" s="190"/>
      <c r="AL44" s="190"/>
      <c r="AM44" s="190"/>
      <c r="AN44" s="190"/>
      <c r="AO44" s="189" t="s">
        <v>805</v>
      </c>
      <c r="AP44" s="190"/>
      <c r="AQ44" s="190"/>
      <c r="AR44" s="190"/>
      <c r="AS44" s="190"/>
      <c r="AT44" s="190"/>
      <c r="AU44" s="190"/>
      <c r="AV44" s="190"/>
      <c r="AW44" s="190"/>
      <c r="AX44" s="190"/>
      <c r="AY44" s="190"/>
      <c r="AZ44" s="189" t="s">
        <v>547</v>
      </c>
      <c r="BA44" s="189" t="s">
        <v>488</v>
      </c>
      <c r="BB44" s="189" t="s">
        <v>489</v>
      </c>
      <c r="BC44" s="189" t="s">
        <v>490</v>
      </c>
      <c r="BD44" s="189" t="s">
        <v>491</v>
      </c>
      <c r="BE44" s="189" t="s">
        <v>492</v>
      </c>
      <c r="BF44" s="189" t="s">
        <v>488</v>
      </c>
      <c r="BG44" s="189" t="s">
        <v>493</v>
      </c>
      <c r="BH44" s="189" t="s">
        <v>494</v>
      </c>
      <c r="BI44" s="189" t="s">
        <v>495</v>
      </c>
      <c r="BJ44" s="189" t="s">
        <v>496</v>
      </c>
      <c r="BK44" s="189" t="s">
        <v>771</v>
      </c>
      <c r="BL44" s="189" t="s">
        <v>498</v>
      </c>
      <c r="BM44" s="189" t="s">
        <v>499</v>
      </c>
      <c r="BN44" s="189" t="s">
        <v>500</v>
      </c>
      <c r="BO44" s="190"/>
      <c r="BP44" t="str">
        <f t="shared" ref="BP44:BP46" si="3">IF(K44&gt;0,"D","C")</f>
        <v>D</v>
      </c>
    </row>
    <row r="45" spans="1:68" ht="22.5" x14ac:dyDescent="0.25">
      <c r="A45" s="177">
        <v>2019</v>
      </c>
      <c r="B45" s="178">
        <v>5</v>
      </c>
      <c r="C45" s="179" t="s">
        <v>471</v>
      </c>
      <c r="D45" s="179" t="s">
        <v>472</v>
      </c>
      <c r="E45" s="179" t="s">
        <v>472</v>
      </c>
      <c r="F45" s="179" t="s">
        <v>542</v>
      </c>
      <c r="G45" s="179" t="s">
        <v>474</v>
      </c>
      <c r="H45" s="179" t="s">
        <v>475</v>
      </c>
      <c r="I45" s="180"/>
      <c r="J45" s="179" t="s">
        <v>134</v>
      </c>
      <c r="K45" s="181">
        <v>270542</v>
      </c>
      <c r="L45" s="181">
        <v>270542</v>
      </c>
      <c r="M45" s="182">
        <v>15.69</v>
      </c>
      <c r="N45" s="182">
        <v>11.63</v>
      </c>
      <c r="O45" s="182">
        <v>91.23</v>
      </c>
      <c r="P45" s="183">
        <v>0</v>
      </c>
      <c r="Q45" s="183">
        <v>0</v>
      </c>
      <c r="R45" s="196" t="s">
        <v>831</v>
      </c>
      <c r="S45" s="179" t="s">
        <v>477</v>
      </c>
      <c r="T45" s="179" t="s">
        <v>478</v>
      </c>
      <c r="U45" s="179" t="s">
        <v>479</v>
      </c>
      <c r="V45" s="178">
        <v>0</v>
      </c>
      <c r="W45" s="177">
        <v>77</v>
      </c>
      <c r="X45" s="179" t="s">
        <v>480</v>
      </c>
      <c r="Y45" s="184">
        <v>43616</v>
      </c>
      <c r="Z45" s="184">
        <v>43616</v>
      </c>
      <c r="AA45" s="185">
        <v>43619.051666666666</v>
      </c>
      <c r="AB45" s="179" t="s">
        <v>481</v>
      </c>
      <c r="AC45" s="179" t="s">
        <v>482</v>
      </c>
      <c r="AD45" s="179" t="s">
        <v>483</v>
      </c>
      <c r="AE45" s="179" t="s">
        <v>484</v>
      </c>
      <c r="AF45" s="180"/>
      <c r="AG45" s="179" t="s">
        <v>804</v>
      </c>
      <c r="AH45" s="180"/>
      <c r="AI45" s="180"/>
      <c r="AJ45" s="180"/>
      <c r="AK45" s="180"/>
      <c r="AL45" s="180"/>
      <c r="AM45" s="180"/>
      <c r="AN45" s="180"/>
      <c r="AO45" s="179" t="s">
        <v>805</v>
      </c>
      <c r="AP45" s="180"/>
      <c r="AQ45" s="180"/>
      <c r="AR45" s="180"/>
      <c r="AS45" s="180"/>
      <c r="AT45" s="180"/>
      <c r="AU45" s="180"/>
      <c r="AV45" s="180"/>
      <c r="AW45" s="180"/>
      <c r="AX45" s="180"/>
      <c r="AY45" s="180"/>
      <c r="AZ45" s="179" t="s">
        <v>547</v>
      </c>
      <c r="BA45" s="179" t="s">
        <v>488</v>
      </c>
      <c r="BB45" s="179" t="s">
        <v>489</v>
      </c>
      <c r="BC45" s="179" t="s">
        <v>490</v>
      </c>
      <c r="BD45" s="179" t="s">
        <v>491</v>
      </c>
      <c r="BE45" s="179" t="s">
        <v>492</v>
      </c>
      <c r="BF45" s="179" t="s">
        <v>488</v>
      </c>
      <c r="BG45" s="179" t="s">
        <v>493</v>
      </c>
      <c r="BH45" s="179" t="s">
        <v>494</v>
      </c>
      <c r="BI45" s="179" t="s">
        <v>495</v>
      </c>
      <c r="BJ45" s="179" t="s">
        <v>496</v>
      </c>
      <c r="BK45" s="179" t="s">
        <v>771</v>
      </c>
      <c r="BL45" s="179" t="s">
        <v>498</v>
      </c>
      <c r="BM45" s="179" t="s">
        <v>499</v>
      </c>
      <c r="BN45" s="179" t="s">
        <v>500</v>
      </c>
      <c r="BO45" s="180"/>
      <c r="BP45" t="str">
        <f t="shared" si="3"/>
        <v>D</v>
      </c>
    </row>
    <row r="46" spans="1:68" x14ac:dyDescent="0.25">
      <c r="A46" s="187">
        <v>2019</v>
      </c>
      <c r="B46" s="188">
        <v>5</v>
      </c>
      <c r="C46" s="189" t="s">
        <v>471</v>
      </c>
      <c r="D46" s="189" t="s">
        <v>472</v>
      </c>
      <c r="E46" s="189" t="s">
        <v>472</v>
      </c>
      <c r="F46" s="189" t="s">
        <v>542</v>
      </c>
      <c r="G46" s="189" t="s">
        <v>474</v>
      </c>
      <c r="H46" s="189" t="s">
        <v>475</v>
      </c>
      <c r="I46" s="190"/>
      <c r="J46" s="189" t="s">
        <v>134</v>
      </c>
      <c r="K46" s="191">
        <v>-75560600</v>
      </c>
      <c r="L46" s="191">
        <v>-75560600</v>
      </c>
      <c r="M46" s="192">
        <v>-4382.51</v>
      </c>
      <c r="N46" s="192">
        <v>-3249.11</v>
      </c>
      <c r="O46" s="192">
        <v>-25478.59</v>
      </c>
      <c r="P46" s="193">
        <v>0</v>
      </c>
      <c r="Q46" s="193">
        <v>0</v>
      </c>
      <c r="R46" s="197" t="s">
        <v>844</v>
      </c>
      <c r="S46" s="189" t="s">
        <v>477</v>
      </c>
      <c r="T46" s="189" t="s">
        <v>478</v>
      </c>
      <c r="U46" s="189" t="s">
        <v>479</v>
      </c>
      <c r="V46" s="188">
        <v>0</v>
      </c>
      <c r="W46" s="187">
        <v>77</v>
      </c>
      <c r="X46" s="189" t="s">
        <v>480</v>
      </c>
      <c r="Y46" s="194">
        <v>43616</v>
      </c>
      <c r="Z46" s="194">
        <v>43616</v>
      </c>
      <c r="AA46" s="195">
        <v>43619.051666666666</v>
      </c>
      <c r="AB46" s="189" t="s">
        <v>481</v>
      </c>
      <c r="AC46" s="189" t="s">
        <v>482</v>
      </c>
      <c r="AD46" s="189" t="s">
        <v>483</v>
      </c>
      <c r="AE46" s="189" t="s">
        <v>484</v>
      </c>
      <c r="AF46" s="190"/>
      <c r="AG46" s="189" t="s">
        <v>845</v>
      </c>
      <c r="AH46" s="190"/>
      <c r="AI46" s="190"/>
      <c r="AJ46" s="190"/>
      <c r="AK46" s="190"/>
      <c r="AL46" s="190"/>
      <c r="AM46" s="190"/>
      <c r="AN46" s="190"/>
      <c r="AO46" s="189" t="s">
        <v>846</v>
      </c>
      <c r="AP46" s="190"/>
      <c r="AQ46" s="190"/>
      <c r="AR46" s="190"/>
      <c r="AS46" s="190"/>
      <c r="AT46" s="190"/>
      <c r="AU46" s="190"/>
      <c r="AV46" s="190"/>
      <c r="AW46" s="190"/>
      <c r="AX46" s="190"/>
      <c r="AY46" s="190"/>
      <c r="AZ46" s="189" t="s">
        <v>547</v>
      </c>
      <c r="BA46" s="189" t="s">
        <v>488</v>
      </c>
      <c r="BB46" s="189" t="s">
        <v>489</v>
      </c>
      <c r="BC46" s="189" t="s">
        <v>490</v>
      </c>
      <c r="BD46" s="189" t="s">
        <v>491</v>
      </c>
      <c r="BE46" s="189" t="s">
        <v>492</v>
      </c>
      <c r="BF46" s="189" t="s">
        <v>488</v>
      </c>
      <c r="BG46" s="189" t="s">
        <v>493</v>
      </c>
      <c r="BH46" s="189" t="s">
        <v>494</v>
      </c>
      <c r="BI46" s="189" t="s">
        <v>495</v>
      </c>
      <c r="BJ46" s="189" t="s">
        <v>496</v>
      </c>
      <c r="BK46" s="189" t="s">
        <v>771</v>
      </c>
      <c r="BL46" s="189" t="s">
        <v>498</v>
      </c>
      <c r="BM46" s="189" t="s">
        <v>499</v>
      </c>
      <c r="BN46" s="189" t="s">
        <v>500</v>
      </c>
      <c r="BO46" s="190"/>
      <c r="BP46" t="str">
        <f t="shared" si="3"/>
        <v>C</v>
      </c>
    </row>
    <row r="47" spans="1:68" ht="22.5" x14ac:dyDescent="0.25">
      <c r="A47" s="177">
        <v>2019</v>
      </c>
      <c r="B47" s="178">
        <v>5</v>
      </c>
      <c r="C47" s="179" t="s">
        <v>471</v>
      </c>
      <c r="D47" s="179" t="s">
        <v>536</v>
      </c>
      <c r="E47" s="179" t="s">
        <v>472</v>
      </c>
      <c r="F47" s="179" t="s">
        <v>542</v>
      </c>
      <c r="G47" s="179" t="s">
        <v>474</v>
      </c>
      <c r="H47" s="179" t="s">
        <v>475</v>
      </c>
      <c r="I47" s="180"/>
      <c r="J47" s="179" t="s">
        <v>134</v>
      </c>
      <c r="K47" s="181">
        <v>0</v>
      </c>
      <c r="L47" s="181">
        <v>0</v>
      </c>
      <c r="M47" s="182">
        <v>0</v>
      </c>
      <c r="N47" s="182">
        <v>0</v>
      </c>
      <c r="O47" s="182">
        <v>39.24</v>
      </c>
      <c r="P47" s="183">
        <v>0</v>
      </c>
      <c r="Q47" s="183">
        <v>0</v>
      </c>
      <c r="R47" s="179" t="s">
        <v>537</v>
      </c>
      <c r="S47" s="180"/>
      <c r="T47" s="179" t="s">
        <v>538</v>
      </c>
      <c r="U47" s="179" t="s">
        <v>539</v>
      </c>
      <c r="V47" s="178">
        <v>0</v>
      </c>
      <c r="W47" s="177">
        <v>62</v>
      </c>
      <c r="X47" s="179" t="s">
        <v>480</v>
      </c>
      <c r="Y47" s="184">
        <v>43616</v>
      </c>
      <c r="Z47" s="184">
        <v>43616</v>
      </c>
      <c r="AA47" s="185">
        <v>43616.939583333333</v>
      </c>
      <c r="AB47" s="179" t="s">
        <v>540</v>
      </c>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79" t="s">
        <v>547</v>
      </c>
      <c r="BA47" s="179" t="s">
        <v>488</v>
      </c>
      <c r="BB47" s="179" t="s">
        <v>489</v>
      </c>
      <c r="BC47" s="179" t="s">
        <v>490</v>
      </c>
      <c r="BD47" s="179" t="s">
        <v>491</v>
      </c>
      <c r="BE47" s="179" t="s">
        <v>492</v>
      </c>
      <c r="BF47" s="179" t="s">
        <v>488</v>
      </c>
      <c r="BG47" s="179" t="s">
        <v>493</v>
      </c>
      <c r="BH47" s="179" t="s">
        <v>494</v>
      </c>
      <c r="BI47" s="179" t="s">
        <v>495</v>
      </c>
      <c r="BJ47" s="179" t="s">
        <v>496</v>
      </c>
      <c r="BK47" s="179" t="s">
        <v>771</v>
      </c>
      <c r="BL47" s="179" t="s">
        <v>498</v>
      </c>
      <c r="BM47" s="179" t="s">
        <v>499</v>
      </c>
      <c r="BN47" s="179" t="s">
        <v>500</v>
      </c>
      <c r="BO47" s="180"/>
      <c r="BP47" s="216"/>
    </row>
    <row r="48" spans="1:68" x14ac:dyDescent="0.25">
      <c r="A48" s="187">
        <v>2019</v>
      </c>
      <c r="B48" s="188">
        <v>5</v>
      </c>
      <c r="C48" s="189" t="s">
        <v>471</v>
      </c>
      <c r="D48" s="189" t="s">
        <v>536</v>
      </c>
      <c r="E48" s="189" t="s">
        <v>472</v>
      </c>
      <c r="F48" s="189" t="s">
        <v>542</v>
      </c>
      <c r="G48" s="189" t="s">
        <v>474</v>
      </c>
      <c r="H48" s="189" t="s">
        <v>475</v>
      </c>
      <c r="I48" s="190"/>
      <c r="J48" s="189" t="s">
        <v>134</v>
      </c>
      <c r="K48" s="191">
        <v>0</v>
      </c>
      <c r="L48" s="191">
        <v>0</v>
      </c>
      <c r="M48" s="192">
        <v>0.01</v>
      </c>
      <c r="N48" s="192">
        <v>0</v>
      </c>
      <c r="O48" s="192">
        <v>2.99</v>
      </c>
      <c r="P48" s="193">
        <v>0</v>
      </c>
      <c r="Q48" s="193">
        <v>0</v>
      </c>
      <c r="R48" s="189" t="s">
        <v>537</v>
      </c>
      <c r="S48" s="190"/>
      <c r="T48" s="189" t="s">
        <v>538</v>
      </c>
      <c r="U48" s="189" t="s">
        <v>539</v>
      </c>
      <c r="V48" s="188">
        <v>0</v>
      </c>
      <c r="W48" s="187">
        <v>67</v>
      </c>
      <c r="X48" s="189" t="s">
        <v>480</v>
      </c>
      <c r="Y48" s="194">
        <v>43616</v>
      </c>
      <c r="Z48" s="194">
        <v>43616</v>
      </c>
      <c r="AA48" s="195">
        <v>43618.699016203704</v>
      </c>
      <c r="AB48" s="189" t="s">
        <v>540</v>
      </c>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89" t="s">
        <v>547</v>
      </c>
      <c r="BA48" s="189" t="s">
        <v>488</v>
      </c>
      <c r="BB48" s="189" t="s">
        <v>489</v>
      </c>
      <c r="BC48" s="189" t="s">
        <v>490</v>
      </c>
      <c r="BD48" s="189" t="s">
        <v>491</v>
      </c>
      <c r="BE48" s="189" t="s">
        <v>492</v>
      </c>
      <c r="BF48" s="189" t="s">
        <v>488</v>
      </c>
      <c r="BG48" s="189" t="s">
        <v>493</v>
      </c>
      <c r="BH48" s="189" t="s">
        <v>494</v>
      </c>
      <c r="BI48" s="189" t="s">
        <v>495</v>
      </c>
      <c r="BJ48" s="189" t="s">
        <v>496</v>
      </c>
      <c r="BK48" s="189" t="s">
        <v>771</v>
      </c>
      <c r="BL48" s="189" t="s">
        <v>498</v>
      </c>
      <c r="BM48" s="189" t="s">
        <v>499</v>
      </c>
      <c r="BN48" s="189" t="s">
        <v>500</v>
      </c>
      <c r="BO48" s="190"/>
      <c r="BP48" s="189"/>
    </row>
    <row r="49" spans="1:68" ht="22.5" x14ac:dyDescent="0.25">
      <c r="A49" s="177">
        <v>2019</v>
      </c>
      <c r="B49" s="178">
        <v>5</v>
      </c>
      <c r="C49" s="179" t="s">
        <v>471</v>
      </c>
      <c r="D49" s="179" t="s">
        <v>536</v>
      </c>
      <c r="E49" s="179" t="s">
        <v>472</v>
      </c>
      <c r="F49" s="179" t="s">
        <v>542</v>
      </c>
      <c r="G49" s="179" t="s">
        <v>474</v>
      </c>
      <c r="H49" s="179" t="s">
        <v>475</v>
      </c>
      <c r="I49" s="180"/>
      <c r="J49" s="179" t="s">
        <v>134</v>
      </c>
      <c r="K49" s="181">
        <v>0</v>
      </c>
      <c r="L49" s="181">
        <v>0</v>
      </c>
      <c r="M49" s="182">
        <v>0</v>
      </c>
      <c r="N49" s="182">
        <v>-0.01</v>
      </c>
      <c r="O49" s="182">
        <v>0</v>
      </c>
      <c r="P49" s="183">
        <v>0</v>
      </c>
      <c r="Q49" s="183">
        <v>0</v>
      </c>
      <c r="R49" s="179" t="s">
        <v>537</v>
      </c>
      <c r="S49" s="180"/>
      <c r="T49" s="179" t="s">
        <v>538</v>
      </c>
      <c r="U49" s="179" t="s">
        <v>539</v>
      </c>
      <c r="V49" s="178">
        <v>0</v>
      </c>
      <c r="W49" s="177">
        <v>69</v>
      </c>
      <c r="X49" s="179" t="s">
        <v>480</v>
      </c>
      <c r="Y49" s="184">
        <v>43616</v>
      </c>
      <c r="Z49" s="184">
        <v>43616</v>
      </c>
      <c r="AA49" s="185">
        <v>43618.844953703701</v>
      </c>
      <c r="AB49" s="179" t="s">
        <v>540</v>
      </c>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79" t="s">
        <v>547</v>
      </c>
      <c r="BA49" s="179" t="s">
        <v>488</v>
      </c>
      <c r="BB49" s="179" t="s">
        <v>489</v>
      </c>
      <c r="BC49" s="179" t="s">
        <v>490</v>
      </c>
      <c r="BD49" s="179" t="s">
        <v>491</v>
      </c>
      <c r="BE49" s="179" t="s">
        <v>492</v>
      </c>
      <c r="BF49" s="179" t="s">
        <v>488</v>
      </c>
      <c r="BG49" s="179" t="s">
        <v>493</v>
      </c>
      <c r="BH49" s="179" t="s">
        <v>494</v>
      </c>
      <c r="BI49" s="179" t="s">
        <v>495</v>
      </c>
      <c r="BJ49" s="179" t="s">
        <v>496</v>
      </c>
      <c r="BK49" s="179" t="s">
        <v>771</v>
      </c>
      <c r="BL49" s="179" t="s">
        <v>498</v>
      </c>
      <c r="BM49" s="179" t="s">
        <v>499</v>
      </c>
      <c r="BN49" s="179" t="s">
        <v>500</v>
      </c>
      <c r="BO49" s="180"/>
      <c r="BP49" s="216"/>
    </row>
    <row r="50" spans="1:68" x14ac:dyDescent="0.25">
      <c r="A50" s="187">
        <v>2019</v>
      </c>
      <c r="B50" s="188">
        <v>5</v>
      </c>
      <c r="C50" s="189" t="s">
        <v>471</v>
      </c>
      <c r="D50" s="189" t="s">
        <v>536</v>
      </c>
      <c r="E50" s="189" t="s">
        <v>472</v>
      </c>
      <c r="F50" s="189" t="s">
        <v>542</v>
      </c>
      <c r="G50" s="189" t="s">
        <v>474</v>
      </c>
      <c r="H50" s="189" t="s">
        <v>475</v>
      </c>
      <c r="I50" s="190"/>
      <c r="J50" s="189" t="s">
        <v>134</v>
      </c>
      <c r="K50" s="191">
        <v>0</v>
      </c>
      <c r="L50" s="191">
        <v>0</v>
      </c>
      <c r="M50" s="192">
        <v>-0.01</v>
      </c>
      <c r="N50" s="192">
        <v>0</v>
      </c>
      <c r="O50" s="192">
        <v>-0.01</v>
      </c>
      <c r="P50" s="193">
        <v>0</v>
      </c>
      <c r="Q50" s="193">
        <v>0</v>
      </c>
      <c r="R50" s="189" t="s">
        <v>537</v>
      </c>
      <c r="S50" s="190"/>
      <c r="T50" s="189" t="s">
        <v>538</v>
      </c>
      <c r="U50" s="189" t="s">
        <v>539</v>
      </c>
      <c r="V50" s="188">
        <v>0</v>
      </c>
      <c r="W50" s="187">
        <v>79</v>
      </c>
      <c r="X50" s="189" t="s">
        <v>480</v>
      </c>
      <c r="Y50" s="194">
        <v>43616</v>
      </c>
      <c r="Z50" s="194">
        <v>43616</v>
      </c>
      <c r="AA50" s="195">
        <v>43619.051666666666</v>
      </c>
      <c r="AB50" s="189" t="s">
        <v>540</v>
      </c>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89" t="s">
        <v>547</v>
      </c>
      <c r="BA50" s="189" t="s">
        <v>488</v>
      </c>
      <c r="BB50" s="189" t="s">
        <v>489</v>
      </c>
      <c r="BC50" s="189" t="s">
        <v>490</v>
      </c>
      <c r="BD50" s="189" t="s">
        <v>491</v>
      </c>
      <c r="BE50" s="189" t="s">
        <v>492</v>
      </c>
      <c r="BF50" s="189" t="s">
        <v>488</v>
      </c>
      <c r="BG50" s="189" t="s">
        <v>493</v>
      </c>
      <c r="BH50" s="189" t="s">
        <v>494</v>
      </c>
      <c r="BI50" s="189" t="s">
        <v>495</v>
      </c>
      <c r="BJ50" s="189" t="s">
        <v>496</v>
      </c>
      <c r="BK50" s="189" t="s">
        <v>771</v>
      </c>
      <c r="BL50" s="189" t="s">
        <v>498</v>
      </c>
      <c r="BM50" s="189" t="s">
        <v>499</v>
      </c>
      <c r="BN50" s="189" t="s">
        <v>500</v>
      </c>
      <c r="BO50" s="190"/>
      <c r="BP50" s="189"/>
    </row>
    <row r="51" spans="1:68" ht="22.5" x14ac:dyDescent="0.25">
      <c r="A51" s="177">
        <v>2019</v>
      </c>
      <c r="B51" s="178">
        <v>5</v>
      </c>
      <c r="C51" s="179" t="s">
        <v>471</v>
      </c>
      <c r="D51" s="179" t="s">
        <v>541</v>
      </c>
      <c r="E51" s="179" t="s">
        <v>472</v>
      </c>
      <c r="F51" s="179" t="s">
        <v>542</v>
      </c>
      <c r="G51" s="179" t="s">
        <v>474</v>
      </c>
      <c r="H51" s="179" t="s">
        <v>475</v>
      </c>
      <c r="I51" s="180"/>
      <c r="J51" s="179" t="s">
        <v>134</v>
      </c>
      <c r="K51" s="181">
        <v>0</v>
      </c>
      <c r="L51" s="181">
        <v>0</v>
      </c>
      <c r="M51" s="182">
        <v>0.01</v>
      </c>
      <c r="N51" s="182">
        <v>0</v>
      </c>
      <c r="O51" s="182">
        <v>42.21</v>
      </c>
      <c r="P51" s="183">
        <v>0</v>
      </c>
      <c r="Q51" s="183">
        <v>0</v>
      </c>
      <c r="R51" s="179" t="s">
        <v>537</v>
      </c>
      <c r="S51" s="180"/>
      <c r="T51" s="179" t="s">
        <v>538</v>
      </c>
      <c r="U51" s="179" t="s">
        <v>539</v>
      </c>
      <c r="V51" s="178">
        <v>0</v>
      </c>
      <c r="W51" s="177">
        <v>100</v>
      </c>
      <c r="X51" s="179" t="s">
        <v>480</v>
      </c>
      <c r="Y51" s="184">
        <v>43616</v>
      </c>
      <c r="Z51" s="184">
        <v>43616</v>
      </c>
      <c r="AA51" s="185">
        <v>43620.482465277775</v>
      </c>
      <c r="AB51" s="179" t="s">
        <v>540</v>
      </c>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79" t="s">
        <v>547</v>
      </c>
      <c r="BA51" s="179" t="s">
        <v>488</v>
      </c>
      <c r="BB51" s="179" t="s">
        <v>489</v>
      </c>
      <c r="BC51" s="179" t="s">
        <v>490</v>
      </c>
      <c r="BD51" s="179" t="s">
        <v>491</v>
      </c>
      <c r="BE51" s="179" t="s">
        <v>492</v>
      </c>
      <c r="BF51" s="179" t="s">
        <v>488</v>
      </c>
      <c r="BG51" s="179" t="s">
        <v>493</v>
      </c>
      <c r="BH51" s="179" t="s">
        <v>494</v>
      </c>
      <c r="BI51" s="179" t="s">
        <v>495</v>
      </c>
      <c r="BJ51" s="179" t="s">
        <v>496</v>
      </c>
      <c r="BK51" s="179" t="s">
        <v>771</v>
      </c>
      <c r="BL51" s="179" t="s">
        <v>498</v>
      </c>
      <c r="BM51" s="179" t="s">
        <v>499</v>
      </c>
      <c r="BN51" s="179" t="s">
        <v>500</v>
      </c>
      <c r="BO51" s="180"/>
      <c r="BP51" s="216"/>
    </row>
    <row r="52" spans="1:68" x14ac:dyDescent="0.25">
      <c r="A52" s="187">
        <v>2019</v>
      </c>
      <c r="B52" s="188">
        <v>6</v>
      </c>
      <c r="C52" s="189" t="s">
        <v>471</v>
      </c>
      <c r="D52" s="189" t="s">
        <v>472</v>
      </c>
      <c r="E52" s="189" t="s">
        <v>472</v>
      </c>
      <c r="F52" s="189" t="s">
        <v>542</v>
      </c>
      <c r="G52" s="189" t="s">
        <v>474</v>
      </c>
      <c r="H52" s="189" t="s">
        <v>475</v>
      </c>
      <c r="I52" s="190"/>
      <c r="J52" s="189" t="s">
        <v>134</v>
      </c>
      <c r="K52" s="191">
        <v>75560600</v>
      </c>
      <c r="L52" s="191">
        <v>75560600</v>
      </c>
      <c r="M52" s="192">
        <v>4382.51</v>
      </c>
      <c r="N52" s="192">
        <v>3249.11</v>
      </c>
      <c r="O52" s="192">
        <v>25478.59</v>
      </c>
      <c r="P52" s="193">
        <v>0</v>
      </c>
      <c r="Q52" s="193">
        <v>0</v>
      </c>
      <c r="R52" s="197" t="s">
        <v>844</v>
      </c>
      <c r="S52" s="189" t="s">
        <v>477</v>
      </c>
      <c r="T52" s="189" t="s">
        <v>478</v>
      </c>
      <c r="U52" s="189" t="s">
        <v>479</v>
      </c>
      <c r="V52" s="188">
        <v>0</v>
      </c>
      <c r="W52" s="187">
        <v>38</v>
      </c>
      <c r="X52" s="189" t="s">
        <v>480</v>
      </c>
      <c r="Y52" s="194">
        <v>43643</v>
      </c>
      <c r="Z52" s="194">
        <v>43643</v>
      </c>
      <c r="AA52" s="195">
        <v>43644.443645833337</v>
      </c>
      <c r="AB52" s="189" t="s">
        <v>481</v>
      </c>
      <c r="AC52" s="189" t="s">
        <v>482</v>
      </c>
      <c r="AD52" s="189" t="s">
        <v>483</v>
      </c>
      <c r="AE52" s="189" t="s">
        <v>484</v>
      </c>
      <c r="AF52" s="190"/>
      <c r="AG52" s="189" t="s">
        <v>823</v>
      </c>
      <c r="AH52" s="190"/>
      <c r="AI52" s="190"/>
      <c r="AJ52" s="190"/>
      <c r="AK52" s="190"/>
      <c r="AL52" s="190"/>
      <c r="AM52" s="190"/>
      <c r="AN52" s="190"/>
      <c r="AO52" s="189" t="s">
        <v>824</v>
      </c>
      <c r="AP52" s="190"/>
      <c r="AQ52" s="190"/>
      <c r="AR52" s="190"/>
      <c r="AS52" s="190"/>
      <c r="AT52" s="190"/>
      <c r="AU52" s="190"/>
      <c r="AV52" s="190"/>
      <c r="AW52" s="190"/>
      <c r="AX52" s="190"/>
      <c r="AY52" s="190"/>
      <c r="AZ52" s="189" t="s">
        <v>547</v>
      </c>
      <c r="BA52" s="189" t="s">
        <v>488</v>
      </c>
      <c r="BB52" s="189" t="s">
        <v>489</v>
      </c>
      <c r="BC52" s="189" t="s">
        <v>490</v>
      </c>
      <c r="BD52" s="189" t="s">
        <v>491</v>
      </c>
      <c r="BE52" s="189" t="s">
        <v>492</v>
      </c>
      <c r="BF52" s="189" t="s">
        <v>488</v>
      </c>
      <c r="BG52" s="189" t="s">
        <v>493</v>
      </c>
      <c r="BH52" s="189" t="s">
        <v>494</v>
      </c>
      <c r="BI52" s="189" t="s">
        <v>495</v>
      </c>
      <c r="BJ52" s="189" t="s">
        <v>496</v>
      </c>
      <c r="BK52" s="189" t="s">
        <v>771</v>
      </c>
      <c r="BL52" s="189" t="s">
        <v>498</v>
      </c>
      <c r="BM52" s="189" t="s">
        <v>499</v>
      </c>
      <c r="BN52" s="189" t="s">
        <v>500</v>
      </c>
      <c r="BO52" s="190"/>
      <c r="BP52" t="str">
        <f t="shared" ref="BP52" si="4">IF(K52&gt;0,"D","C")</f>
        <v>D</v>
      </c>
    </row>
    <row r="53" spans="1:68" x14ac:dyDescent="0.25">
      <c r="A53" s="177">
        <v>2019</v>
      </c>
      <c r="B53" s="178">
        <v>6</v>
      </c>
      <c r="C53" s="179" t="s">
        <v>471</v>
      </c>
      <c r="D53" s="179" t="s">
        <v>472</v>
      </c>
      <c r="E53" s="179" t="s">
        <v>472</v>
      </c>
      <c r="F53" s="179" t="s">
        <v>542</v>
      </c>
      <c r="G53" s="179" t="s">
        <v>474</v>
      </c>
      <c r="H53" s="179" t="s">
        <v>475</v>
      </c>
      <c r="I53" s="180"/>
      <c r="J53" s="179" t="s">
        <v>134</v>
      </c>
      <c r="K53" s="181">
        <v>-18721000</v>
      </c>
      <c r="L53" s="181">
        <v>-18721000</v>
      </c>
      <c r="M53" s="182">
        <v>-1085.82</v>
      </c>
      <c r="N53" s="182">
        <v>-805</v>
      </c>
      <c r="O53" s="182">
        <v>-6312.61</v>
      </c>
      <c r="P53" s="183">
        <v>0</v>
      </c>
      <c r="Q53" s="183">
        <v>0</v>
      </c>
      <c r="R53" s="179" t="s">
        <v>847</v>
      </c>
      <c r="S53" s="179" t="s">
        <v>477</v>
      </c>
      <c r="T53" s="179" t="s">
        <v>478</v>
      </c>
      <c r="U53" s="179" t="s">
        <v>479</v>
      </c>
      <c r="V53" s="178">
        <v>0</v>
      </c>
      <c r="W53" s="177">
        <v>42</v>
      </c>
      <c r="X53" s="179" t="s">
        <v>480</v>
      </c>
      <c r="Y53" s="184">
        <v>43644</v>
      </c>
      <c r="Z53" s="184">
        <v>43644</v>
      </c>
      <c r="AA53" s="185">
        <v>43647.329756944448</v>
      </c>
      <c r="AB53" s="179" t="s">
        <v>481</v>
      </c>
      <c r="AC53" s="179" t="s">
        <v>482</v>
      </c>
      <c r="AD53" s="179" t="s">
        <v>483</v>
      </c>
      <c r="AE53" s="179" t="s">
        <v>544</v>
      </c>
      <c r="AF53" s="180"/>
      <c r="AG53" s="179" t="s">
        <v>848</v>
      </c>
      <c r="AH53" s="180"/>
      <c r="AI53" s="180"/>
      <c r="AJ53" s="180"/>
      <c r="AK53" s="180"/>
      <c r="AL53" s="180"/>
      <c r="AM53" s="180"/>
      <c r="AN53" s="180"/>
      <c r="AO53" s="179" t="s">
        <v>829</v>
      </c>
      <c r="AP53" s="180"/>
      <c r="AQ53" s="180"/>
      <c r="AR53" s="180"/>
      <c r="AS53" s="180"/>
      <c r="AT53" s="180"/>
      <c r="AU53" s="180"/>
      <c r="AV53" s="180"/>
      <c r="AW53" s="180"/>
      <c r="AX53" s="180"/>
      <c r="AY53" s="180"/>
      <c r="AZ53" s="179" t="s">
        <v>547</v>
      </c>
      <c r="BA53" s="179" t="s">
        <v>488</v>
      </c>
      <c r="BB53" s="179" t="s">
        <v>489</v>
      </c>
      <c r="BC53" s="179" t="s">
        <v>490</v>
      </c>
      <c r="BD53" s="179" t="s">
        <v>491</v>
      </c>
      <c r="BE53" s="179" t="s">
        <v>492</v>
      </c>
      <c r="BF53" s="179" t="s">
        <v>488</v>
      </c>
      <c r="BG53" s="179" t="s">
        <v>493</v>
      </c>
      <c r="BH53" s="179" t="s">
        <v>494</v>
      </c>
      <c r="BI53" s="179" t="s">
        <v>495</v>
      </c>
      <c r="BJ53" s="179" t="s">
        <v>496</v>
      </c>
      <c r="BK53" s="179" t="s">
        <v>771</v>
      </c>
      <c r="BL53" s="179" t="s">
        <v>498</v>
      </c>
      <c r="BM53" s="179" t="s">
        <v>499</v>
      </c>
      <c r="BN53" s="179" t="s">
        <v>500</v>
      </c>
      <c r="BO53" s="180"/>
      <c r="BP53" s="216"/>
    </row>
    <row r="54" spans="1:68" x14ac:dyDescent="0.25">
      <c r="A54" s="187">
        <v>2019</v>
      </c>
      <c r="B54" s="188">
        <v>6</v>
      </c>
      <c r="C54" s="189" t="s">
        <v>471</v>
      </c>
      <c r="D54" s="189" t="s">
        <v>472</v>
      </c>
      <c r="E54" s="189" t="s">
        <v>472</v>
      </c>
      <c r="F54" s="189" t="s">
        <v>542</v>
      </c>
      <c r="G54" s="189" t="s">
        <v>474</v>
      </c>
      <c r="H54" s="189" t="s">
        <v>475</v>
      </c>
      <c r="I54" s="190"/>
      <c r="J54" s="189" t="s">
        <v>134</v>
      </c>
      <c r="K54" s="191">
        <v>-5082000</v>
      </c>
      <c r="L54" s="191">
        <v>-5082000</v>
      </c>
      <c r="M54" s="192">
        <v>-284.58999999999997</v>
      </c>
      <c r="N54" s="192">
        <v>-218.53</v>
      </c>
      <c r="O54" s="192">
        <v>-1706.35</v>
      </c>
      <c r="P54" s="193">
        <v>0</v>
      </c>
      <c r="Q54" s="193">
        <v>0</v>
      </c>
      <c r="R54" s="189" t="s">
        <v>849</v>
      </c>
      <c r="S54" s="189" t="s">
        <v>477</v>
      </c>
      <c r="T54" s="189" t="s">
        <v>478</v>
      </c>
      <c r="U54" s="189" t="s">
        <v>479</v>
      </c>
      <c r="V54" s="188">
        <v>0</v>
      </c>
      <c r="W54" s="187">
        <v>59</v>
      </c>
      <c r="X54" s="189" t="s">
        <v>480</v>
      </c>
      <c r="Y54" s="194">
        <v>43644</v>
      </c>
      <c r="Z54" s="194">
        <v>43644</v>
      </c>
      <c r="AA54" s="195">
        <v>43647.329756944448</v>
      </c>
      <c r="AB54" s="189" t="s">
        <v>481</v>
      </c>
      <c r="AC54" s="189" t="s">
        <v>482</v>
      </c>
      <c r="AD54" s="189" t="s">
        <v>483</v>
      </c>
      <c r="AE54" s="189" t="s">
        <v>544</v>
      </c>
      <c r="AF54" s="190"/>
      <c r="AG54" s="189" t="s">
        <v>850</v>
      </c>
      <c r="AH54" s="190"/>
      <c r="AI54" s="190"/>
      <c r="AJ54" s="190"/>
      <c r="AK54" s="190"/>
      <c r="AL54" s="190"/>
      <c r="AM54" s="190"/>
      <c r="AN54" s="190"/>
      <c r="AO54" s="189" t="s">
        <v>829</v>
      </c>
      <c r="AP54" s="190"/>
      <c r="AQ54" s="190"/>
      <c r="AR54" s="190"/>
      <c r="AS54" s="190"/>
      <c r="AT54" s="190"/>
      <c r="AU54" s="190"/>
      <c r="AV54" s="190"/>
      <c r="AW54" s="190"/>
      <c r="AX54" s="190"/>
      <c r="AY54" s="190"/>
      <c r="AZ54" s="189" t="s">
        <v>547</v>
      </c>
      <c r="BA54" s="189" t="s">
        <v>488</v>
      </c>
      <c r="BB54" s="189" t="s">
        <v>489</v>
      </c>
      <c r="BC54" s="189" t="s">
        <v>490</v>
      </c>
      <c r="BD54" s="189" t="s">
        <v>491</v>
      </c>
      <c r="BE54" s="189" t="s">
        <v>492</v>
      </c>
      <c r="BF54" s="189" t="s">
        <v>488</v>
      </c>
      <c r="BG54" s="189" t="s">
        <v>493</v>
      </c>
      <c r="BH54" s="189" t="s">
        <v>494</v>
      </c>
      <c r="BI54" s="189" t="s">
        <v>495</v>
      </c>
      <c r="BJ54" s="189" t="s">
        <v>496</v>
      </c>
      <c r="BK54" s="189" t="s">
        <v>771</v>
      </c>
      <c r="BL54" s="189" t="s">
        <v>498</v>
      </c>
      <c r="BM54" s="189" t="s">
        <v>499</v>
      </c>
      <c r="BN54" s="189" t="s">
        <v>500</v>
      </c>
      <c r="BO54" s="190"/>
      <c r="BP54" s="189"/>
    </row>
    <row r="55" spans="1:68" ht="22.5" x14ac:dyDescent="0.25">
      <c r="A55" s="177">
        <v>2019</v>
      </c>
      <c r="B55" s="178">
        <v>6</v>
      </c>
      <c r="C55" s="179" t="s">
        <v>471</v>
      </c>
      <c r="D55" s="179" t="s">
        <v>536</v>
      </c>
      <c r="E55" s="179" t="s">
        <v>472</v>
      </c>
      <c r="F55" s="179" t="s">
        <v>542</v>
      </c>
      <c r="G55" s="179" t="s">
        <v>474</v>
      </c>
      <c r="H55" s="179" t="s">
        <v>475</v>
      </c>
      <c r="I55" s="180"/>
      <c r="J55" s="179" t="s">
        <v>134</v>
      </c>
      <c r="K55" s="181">
        <v>0</v>
      </c>
      <c r="L55" s="181">
        <v>0</v>
      </c>
      <c r="M55" s="182">
        <v>579.44000000000005</v>
      </c>
      <c r="N55" s="182">
        <v>0</v>
      </c>
      <c r="O55" s="182">
        <v>414.21</v>
      </c>
      <c r="P55" s="183">
        <v>0</v>
      </c>
      <c r="Q55" s="183">
        <v>0</v>
      </c>
      <c r="R55" s="179" t="s">
        <v>537</v>
      </c>
      <c r="S55" s="180"/>
      <c r="T55" s="179" t="s">
        <v>538</v>
      </c>
      <c r="U55" s="179" t="s">
        <v>539</v>
      </c>
      <c r="V55" s="178">
        <v>0</v>
      </c>
      <c r="W55" s="177">
        <v>51</v>
      </c>
      <c r="X55" s="179" t="s">
        <v>480</v>
      </c>
      <c r="Y55" s="184">
        <v>43646</v>
      </c>
      <c r="Z55" s="184">
        <v>43646</v>
      </c>
      <c r="AA55" s="185">
        <v>43645.11855324074</v>
      </c>
      <c r="AB55" s="179" t="s">
        <v>540</v>
      </c>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79" t="s">
        <v>547</v>
      </c>
      <c r="BA55" s="179" t="s">
        <v>488</v>
      </c>
      <c r="BB55" s="179" t="s">
        <v>489</v>
      </c>
      <c r="BC55" s="179" t="s">
        <v>490</v>
      </c>
      <c r="BD55" s="179" t="s">
        <v>491</v>
      </c>
      <c r="BE55" s="179" t="s">
        <v>492</v>
      </c>
      <c r="BF55" s="179" t="s">
        <v>488</v>
      </c>
      <c r="BG55" s="179" t="s">
        <v>493</v>
      </c>
      <c r="BH55" s="179" t="s">
        <v>494</v>
      </c>
      <c r="BI55" s="179" t="s">
        <v>495</v>
      </c>
      <c r="BJ55" s="179" t="s">
        <v>496</v>
      </c>
      <c r="BK55" s="179" t="s">
        <v>771</v>
      </c>
      <c r="BL55" s="179" t="s">
        <v>498</v>
      </c>
      <c r="BM55" s="179" t="s">
        <v>499</v>
      </c>
      <c r="BN55" s="179" t="s">
        <v>500</v>
      </c>
      <c r="BO55" s="180"/>
      <c r="BP55" s="216"/>
    </row>
    <row r="56" spans="1:68" x14ac:dyDescent="0.25">
      <c r="A56" s="187">
        <v>2019</v>
      </c>
      <c r="B56" s="188">
        <v>6</v>
      </c>
      <c r="C56" s="189" t="s">
        <v>471</v>
      </c>
      <c r="D56" s="189" t="s">
        <v>536</v>
      </c>
      <c r="E56" s="189" t="s">
        <v>472</v>
      </c>
      <c r="F56" s="189" t="s">
        <v>542</v>
      </c>
      <c r="G56" s="189" t="s">
        <v>474</v>
      </c>
      <c r="H56" s="189" t="s">
        <v>475</v>
      </c>
      <c r="I56" s="190"/>
      <c r="J56" s="189" t="s">
        <v>134</v>
      </c>
      <c r="K56" s="191">
        <v>0</v>
      </c>
      <c r="L56" s="191">
        <v>0</v>
      </c>
      <c r="M56" s="192">
        <v>37.44</v>
      </c>
      <c r="N56" s="192">
        <v>0</v>
      </c>
      <c r="O56" s="192">
        <v>26.76</v>
      </c>
      <c r="P56" s="193">
        <v>0</v>
      </c>
      <c r="Q56" s="193">
        <v>0</v>
      </c>
      <c r="R56" s="189" t="s">
        <v>537</v>
      </c>
      <c r="S56" s="190"/>
      <c r="T56" s="189" t="s">
        <v>538</v>
      </c>
      <c r="U56" s="189" t="s">
        <v>539</v>
      </c>
      <c r="V56" s="188">
        <v>0</v>
      </c>
      <c r="W56" s="187">
        <v>67</v>
      </c>
      <c r="X56" s="189" t="s">
        <v>480</v>
      </c>
      <c r="Y56" s="194">
        <v>43646</v>
      </c>
      <c r="Z56" s="194">
        <v>43646</v>
      </c>
      <c r="AA56" s="195">
        <v>43647.329756944448</v>
      </c>
      <c r="AB56" s="189" t="s">
        <v>540</v>
      </c>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89" t="s">
        <v>547</v>
      </c>
      <c r="BA56" s="189" t="s">
        <v>488</v>
      </c>
      <c r="BB56" s="189" t="s">
        <v>489</v>
      </c>
      <c r="BC56" s="189" t="s">
        <v>490</v>
      </c>
      <c r="BD56" s="189" t="s">
        <v>491</v>
      </c>
      <c r="BE56" s="189" t="s">
        <v>492</v>
      </c>
      <c r="BF56" s="189" t="s">
        <v>488</v>
      </c>
      <c r="BG56" s="189" t="s">
        <v>493</v>
      </c>
      <c r="BH56" s="189" t="s">
        <v>494</v>
      </c>
      <c r="BI56" s="189" t="s">
        <v>495</v>
      </c>
      <c r="BJ56" s="189" t="s">
        <v>496</v>
      </c>
      <c r="BK56" s="189" t="s">
        <v>771</v>
      </c>
      <c r="BL56" s="189" t="s">
        <v>498</v>
      </c>
      <c r="BM56" s="189" t="s">
        <v>499</v>
      </c>
      <c r="BN56" s="189" t="s">
        <v>500</v>
      </c>
      <c r="BO56" s="190"/>
      <c r="BP56" s="189"/>
    </row>
    <row r="57" spans="1:68" ht="22.5" x14ac:dyDescent="0.25">
      <c r="A57" s="177">
        <v>2019</v>
      </c>
      <c r="B57" s="178">
        <v>6</v>
      </c>
      <c r="C57" s="179" t="s">
        <v>471</v>
      </c>
      <c r="D57" s="179" t="s">
        <v>541</v>
      </c>
      <c r="E57" s="179" t="s">
        <v>472</v>
      </c>
      <c r="F57" s="179" t="s">
        <v>542</v>
      </c>
      <c r="G57" s="179" t="s">
        <v>474</v>
      </c>
      <c r="H57" s="179" t="s">
        <v>475</v>
      </c>
      <c r="I57" s="180"/>
      <c r="J57" s="179" t="s">
        <v>134</v>
      </c>
      <c r="K57" s="181">
        <v>0</v>
      </c>
      <c r="L57" s="181">
        <v>0</v>
      </c>
      <c r="M57" s="182">
        <v>37.44</v>
      </c>
      <c r="N57" s="182">
        <v>0</v>
      </c>
      <c r="O57" s="182">
        <v>26.76</v>
      </c>
      <c r="P57" s="183">
        <v>0</v>
      </c>
      <c r="Q57" s="183">
        <v>0</v>
      </c>
      <c r="R57" s="179" t="s">
        <v>537</v>
      </c>
      <c r="S57" s="180"/>
      <c r="T57" s="179" t="s">
        <v>538</v>
      </c>
      <c r="U57" s="179" t="s">
        <v>539</v>
      </c>
      <c r="V57" s="178">
        <v>0</v>
      </c>
      <c r="W57" s="177">
        <v>66</v>
      </c>
      <c r="X57" s="179" t="s">
        <v>480</v>
      </c>
      <c r="Y57" s="184">
        <v>43646</v>
      </c>
      <c r="Z57" s="184">
        <v>43646</v>
      </c>
      <c r="AA57" s="185">
        <v>43647.329756944448</v>
      </c>
      <c r="AB57" s="179" t="s">
        <v>540</v>
      </c>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79" t="s">
        <v>547</v>
      </c>
      <c r="BA57" s="179" t="s">
        <v>488</v>
      </c>
      <c r="BB57" s="179" t="s">
        <v>489</v>
      </c>
      <c r="BC57" s="179" t="s">
        <v>490</v>
      </c>
      <c r="BD57" s="179" t="s">
        <v>491</v>
      </c>
      <c r="BE57" s="179" t="s">
        <v>492</v>
      </c>
      <c r="BF57" s="179" t="s">
        <v>488</v>
      </c>
      <c r="BG57" s="179" t="s">
        <v>493</v>
      </c>
      <c r="BH57" s="179" t="s">
        <v>494</v>
      </c>
      <c r="BI57" s="179" t="s">
        <v>495</v>
      </c>
      <c r="BJ57" s="179" t="s">
        <v>496</v>
      </c>
      <c r="BK57" s="179" t="s">
        <v>771</v>
      </c>
      <c r="BL57" s="179" t="s">
        <v>498</v>
      </c>
      <c r="BM57" s="179" t="s">
        <v>499</v>
      </c>
      <c r="BN57" s="179" t="s">
        <v>500</v>
      </c>
      <c r="BO57" s="180"/>
      <c r="BP57" s="216"/>
    </row>
    <row r="58" spans="1:68" x14ac:dyDescent="0.25">
      <c r="A58" s="187">
        <v>2019</v>
      </c>
      <c r="B58" s="188">
        <v>6</v>
      </c>
      <c r="C58" s="189" t="s">
        <v>471</v>
      </c>
      <c r="D58" s="189" t="s">
        <v>541</v>
      </c>
      <c r="E58" s="189" t="s">
        <v>472</v>
      </c>
      <c r="F58" s="189" t="s">
        <v>542</v>
      </c>
      <c r="G58" s="189" t="s">
        <v>474</v>
      </c>
      <c r="H58" s="189" t="s">
        <v>475</v>
      </c>
      <c r="I58" s="190"/>
      <c r="J58" s="189" t="s">
        <v>134</v>
      </c>
      <c r="K58" s="191">
        <v>0</v>
      </c>
      <c r="L58" s="191">
        <v>0</v>
      </c>
      <c r="M58" s="192">
        <v>579.42999999999995</v>
      </c>
      <c r="N58" s="192">
        <v>-0.01</v>
      </c>
      <c r="O58" s="192">
        <v>414.21</v>
      </c>
      <c r="P58" s="193">
        <v>0</v>
      </c>
      <c r="Q58" s="193">
        <v>0</v>
      </c>
      <c r="R58" s="189" t="s">
        <v>537</v>
      </c>
      <c r="S58" s="190"/>
      <c r="T58" s="189" t="s">
        <v>538</v>
      </c>
      <c r="U58" s="189" t="s">
        <v>539</v>
      </c>
      <c r="V58" s="188">
        <v>0</v>
      </c>
      <c r="W58" s="187">
        <v>83</v>
      </c>
      <c r="X58" s="189" t="s">
        <v>480</v>
      </c>
      <c r="Y58" s="194">
        <v>43646</v>
      </c>
      <c r="Z58" s="194">
        <v>43646</v>
      </c>
      <c r="AA58" s="195">
        <v>43647.471712962964</v>
      </c>
      <c r="AB58" s="189" t="s">
        <v>540</v>
      </c>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89" t="s">
        <v>547</v>
      </c>
      <c r="BA58" s="189" t="s">
        <v>488</v>
      </c>
      <c r="BB58" s="189" t="s">
        <v>489</v>
      </c>
      <c r="BC58" s="189" t="s">
        <v>490</v>
      </c>
      <c r="BD58" s="189" t="s">
        <v>491</v>
      </c>
      <c r="BE58" s="189" t="s">
        <v>492</v>
      </c>
      <c r="BF58" s="189" t="s">
        <v>488</v>
      </c>
      <c r="BG58" s="189" t="s">
        <v>493</v>
      </c>
      <c r="BH58" s="189" t="s">
        <v>494</v>
      </c>
      <c r="BI58" s="189" t="s">
        <v>495</v>
      </c>
      <c r="BJ58" s="189" t="s">
        <v>496</v>
      </c>
      <c r="BK58" s="189" t="s">
        <v>771</v>
      </c>
      <c r="BL58" s="189" t="s">
        <v>498</v>
      </c>
      <c r="BM58" s="189" t="s">
        <v>499</v>
      </c>
      <c r="BN58" s="189" t="s">
        <v>500</v>
      </c>
      <c r="BO58" s="190"/>
      <c r="BP58" s="189"/>
    </row>
    <row r="59" spans="1:68" x14ac:dyDescent="0.25">
      <c r="I59" t="s">
        <v>618</v>
      </c>
      <c r="K59">
        <f>SUMIF($BP$6:$BP$58,I59,$K$6:$K$58)</f>
        <v>736515666</v>
      </c>
    </row>
    <row r="60" spans="1:68" x14ac:dyDescent="0.25">
      <c r="I60" t="s">
        <v>619</v>
      </c>
      <c r="K60">
        <f>SUMIF($BP$6:$BP$58,I60,$K$6:$K$58)</f>
        <v>-736515666</v>
      </c>
    </row>
  </sheetData>
  <autoFilter ref="A1:BO6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8E14D5BC744D4E993767040797ED75" ma:contentTypeVersion="0" ma:contentTypeDescription="Create a new document." ma:contentTypeScope="" ma:versionID="6d4b3a28c99f5265d2fedfc7285a772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03E778-75AC-4A15-A58B-F78E94978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1F8FDB5-9B2A-4B3A-84A9-8069AE571E11}">
  <ds:schemaRefs>
    <ds:schemaRef ds:uri="http://schemas.microsoft.com/sharepoint/v3/contenttype/forms"/>
  </ds:schemaRefs>
</ds:datastoreItem>
</file>

<file path=customXml/itemProps3.xml><?xml version="1.0" encoding="utf-8"?>
<ds:datastoreItem xmlns:ds="http://schemas.openxmlformats.org/officeDocument/2006/customXml" ds:itemID="{7FE11BB7-0BD6-4CA6-848E-3138DF5381FE}">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WAMMIS YTD</vt:lpstr>
      <vt:lpstr>904102</vt:lpstr>
      <vt:lpstr>905610</vt:lpstr>
      <vt:lpstr>Sheet1!_Hlk2673531</vt:lpstr>
      <vt:lpstr>Sheet1!_Hlk970618</vt:lpstr>
      <vt:lpstr>Sheet1!OLE_LINK22</vt:lpstr>
    </vt:vector>
  </TitlesOfParts>
  <Company>Manulife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 Le Thi Kim</dc:creator>
  <cp:lastModifiedBy>Dung Le Thi Kim</cp:lastModifiedBy>
  <dcterms:created xsi:type="dcterms:W3CDTF">2019-03-22T08:03:38Z</dcterms:created>
  <dcterms:modified xsi:type="dcterms:W3CDTF">2019-08-06T06:19:40Z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0x010100B58E14D5BC744D4E993767040797ED75</vt:lpwstr>
  </property>
  <property fmtid="{D5CDD505-2E9C-101B-9397-08002B2CF9AE}" pid="4" name="SV_HIDDEN_GRID_QUERY_LIST_4F35BF76-6C0D-4D9B-82B2-816C12CF3733">
    <vt:lpwstr>empty_477D106A-C0D6-4607-AEBD-E2C9D60EA279</vt:lpwstr>
  </property>
</Properties>
</file>

<file path=package/services/digital-signature/_rels/origin.psdsor.rels>&#65279;<?xml version="1.0" encoding="utf-8"?><Relationships xmlns="http://schemas.openxmlformats.org/package/2006/relationships"><Relationship Type="http://schemas.openxmlformats.org/package/2006/relationships/digital-signature/signature" Target="xml-signature/c3cf4e6a3876435dac1390f8de04e55d.psdsxs" Id="rId1" /><Relationship Type="http://schemas.openxmlformats.org/package/2006/relationships/digital-signature/signature" Target="/package/services/digital-signature/xml-signature/ad2f39cb91fc49ec88117fbf29fab5aa.psdsxs" Id="R8d20e8ebc74a4c23" /><Relationship Type="http://schemas.openxmlformats.org/package/2006/relationships/digital-signature/signature" Target="/package/services/digital-signature/xml-signature/ec76aae3dfb4455e877fae6be8007d33.psdsxs" Id="Rd1329c5240c94736" /></Relationships>
</file>