
<file path=[Content_Types].xml><?xml version="1.0" encoding="utf-8"?>
<Types xmlns="http://schemas.openxmlformats.org/package/2006/content-types">
  <Default Extension="psdsxs" ContentType="application/vnd.openxmlformats-package.digital-signature-xmlsignature+xml"/>
  <Default Extension="rels" ContentType="application/vnd.openxmlformats-package.relationships+xml"/>
  <Default Extension="xml" ContentType="application/xml"/>
  <Default Extension="psdsor"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package/services/digital-signature/origin.psdsor"/><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ingki.ng\Desktop\Manulife\Annoucement\VN Announcment\"/>
    </mc:Choice>
  </mc:AlternateContent>
  <bookViews>
    <workbookView xWindow="0" yWindow="0" windowWidth="25185" windowHeight="5475"/>
  </bookViews>
  <sheets>
    <sheet name="Sheet1" sheetId="1" r:id="rId1"/>
    <sheet name="PLGrid CVN A YTD2017009" sheetId="4" state="hidden" r:id="rId2"/>
    <sheet name="PLGrid CVN A YTD2018012" sheetId="5" state="hidden" r:id="rId3"/>
    <sheet name="Drill Through CVN B" sheetId="6" state="hidden" r:id="rId4"/>
    <sheet name="Drill Through CVN A" sheetId="7" state="hidden" r:id="rId5"/>
    <sheet name="Sheet2" sheetId="2" state="hidden" r:id="rId6"/>
    <sheet name="Sheet3" sheetId="3" state="hidden" r:id="rId7"/>
    <sheet name="Sheet4" sheetId="8" state="hidden" r:id="rId8"/>
  </sheets>
  <externalReferences>
    <externalReference r:id="rId9"/>
    <externalReference r:id="rId10"/>
  </externalReferences>
  <definedNames>
    <definedName name="_xlnm._FilterDatabase" localSheetId="4" hidden="1">'Drill Through CVN A'!$A$9:$AP$199</definedName>
    <definedName name="_xlnm._FilterDatabase" localSheetId="3" hidden="1">'Drill Through CVN B'!$A$11:$AP$11</definedName>
    <definedName name="_xlnm._FilterDatabase" localSheetId="5" hidden="1">Sheet2!$A$9:$AP$162</definedName>
    <definedName name="OLE_LINK22" localSheetId="0">Sheet1!#REF!</definedName>
    <definedName name="_xlnm.Print_Titles" localSheetId="1">'PLGrid CVN A YTD2017009'!$1:$7</definedName>
    <definedName name="_xlnm.Print_Titles" localSheetId="2">'PLGrid CVN A YTD2018012'!$1:$7</definedName>
  </definedNames>
  <calcPr calcId="152511"/>
</workbook>
</file>

<file path=xl/calcChain.xml><?xml version="1.0" encoding="utf-8"?>
<calcChain xmlns="http://schemas.openxmlformats.org/spreadsheetml/2006/main">
  <c r="B547" i="1" l="1"/>
  <c r="C547" i="1"/>
  <c r="B543" i="1"/>
  <c r="C543" i="1"/>
  <c r="B501" i="1"/>
  <c r="C501" i="1"/>
  <c r="B486" i="1" l="1"/>
  <c r="B485" i="1"/>
  <c r="B482" i="1"/>
  <c r="B481" i="1"/>
  <c r="B484" i="1"/>
  <c r="B480" i="1"/>
  <c r="B487" i="1" s="1"/>
  <c r="E441" i="1" l="1"/>
  <c r="E439" i="1"/>
  <c r="E435" i="1"/>
  <c r="O203" i="7"/>
  <c r="D443" i="1" s="1"/>
  <c r="O202" i="7"/>
  <c r="D445" i="1" s="1"/>
  <c r="O201" i="7"/>
  <c r="D447" i="1" s="1"/>
  <c r="D437" i="1"/>
  <c r="D436" i="1"/>
  <c r="B400" i="1" l="1"/>
  <c r="B386" i="1" l="1"/>
  <c r="B385" i="1"/>
  <c r="B355" i="1"/>
  <c r="S57" i="5"/>
  <c r="B332" i="1"/>
  <c r="O94" i="6"/>
  <c r="O93" i="6"/>
  <c r="O95" i="6"/>
  <c r="B326" i="1"/>
  <c r="T174" i="5"/>
  <c r="S174" i="5"/>
  <c r="T173" i="5"/>
  <c r="S173" i="5"/>
  <c r="T172" i="5"/>
  <c r="S172" i="5"/>
  <c r="T171" i="5"/>
  <c r="S171" i="5"/>
  <c r="T170" i="5"/>
  <c r="S170" i="5"/>
  <c r="T169" i="5"/>
  <c r="S169" i="5"/>
  <c r="T168" i="5"/>
  <c r="S168" i="5"/>
  <c r="T150" i="5"/>
  <c r="S150" i="5"/>
  <c r="T149" i="5"/>
  <c r="S149" i="5"/>
  <c r="T148" i="5"/>
  <c r="S148" i="5"/>
  <c r="T147" i="5"/>
  <c r="S147" i="5"/>
  <c r="T146" i="5"/>
  <c r="S146" i="5"/>
  <c r="T145" i="5"/>
  <c r="S145" i="5"/>
  <c r="T144" i="5"/>
  <c r="S144" i="5"/>
  <c r="T143" i="5"/>
  <c r="S143" i="5"/>
  <c r="T142" i="5"/>
  <c r="S142" i="5"/>
  <c r="T141" i="5"/>
  <c r="T189" i="5" s="1"/>
  <c r="B371" i="1" s="1"/>
  <c r="S141" i="5"/>
  <c r="S189" i="5" s="1"/>
  <c r="B345" i="1" s="1"/>
  <c r="T140" i="5"/>
  <c r="S140" i="5"/>
  <c r="T139" i="5"/>
  <c r="S139" i="5"/>
  <c r="T138" i="5"/>
  <c r="T186" i="5" s="1"/>
  <c r="B368" i="1" s="1"/>
  <c r="S138" i="5"/>
  <c r="S186" i="5" s="1"/>
  <c r="T137" i="5"/>
  <c r="S137" i="5"/>
  <c r="T136" i="5"/>
  <c r="S136" i="5"/>
  <c r="T135" i="5"/>
  <c r="S135" i="5"/>
  <c r="T134" i="5"/>
  <c r="S134" i="5"/>
  <c r="T133" i="5"/>
  <c r="S133" i="5"/>
  <c r="T132" i="5"/>
  <c r="S132" i="5"/>
  <c r="T131" i="5"/>
  <c r="S131" i="5"/>
  <c r="T130" i="5"/>
  <c r="S130" i="5"/>
  <c r="T129" i="5"/>
  <c r="S129" i="5"/>
  <c r="T128" i="5"/>
  <c r="S128" i="5"/>
  <c r="T127" i="5"/>
  <c r="S127" i="5"/>
  <c r="T126" i="5"/>
  <c r="S126" i="5"/>
  <c r="T125" i="5"/>
  <c r="T188" i="5" s="1"/>
  <c r="B370" i="1" s="1"/>
  <c r="S125" i="5"/>
  <c r="S188" i="5" s="1"/>
  <c r="B344" i="1" s="1"/>
  <c r="T124" i="5"/>
  <c r="S124" i="5"/>
  <c r="T123" i="5"/>
  <c r="S123" i="5"/>
  <c r="T122" i="5"/>
  <c r="S122" i="5"/>
  <c r="T121" i="5"/>
  <c r="S121" i="5"/>
  <c r="T120" i="5"/>
  <c r="S120" i="5"/>
  <c r="T119" i="5"/>
  <c r="S119" i="5"/>
  <c r="T118" i="5"/>
  <c r="S118" i="5"/>
  <c r="T117" i="5"/>
  <c r="S117" i="5"/>
  <c r="T116" i="5"/>
  <c r="S116" i="5"/>
  <c r="T115" i="5"/>
  <c r="S115" i="5"/>
  <c r="T114" i="5"/>
  <c r="S114" i="5"/>
  <c r="T113" i="5"/>
  <c r="S113" i="5"/>
  <c r="T112" i="5"/>
  <c r="S112" i="5"/>
  <c r="T111" i="5"/>
  <c r="S111" i="5"/>
  <c r="T110" i="5"/>
  <c r="S110" i="5"/>
  <c r="T109" i="5"/>
  <c r="S109" i="5"/>
  <c r="T108" i="5"/>
  <c r="S108" i="5"/>
  <c r="T107" i="5"/>
  <c r="S107" i="5"/>
  <c r="T106" i="5"/>
  <c r="S106" i="5"/>
  <c r="T105" i="5"/>
  <c r="S105" i="5"/>
  <c r="T104" i="5"/>
  <c r="S104" i="5"/>
  <c r="T103" i="5"/>
  <c r="S103" i="5"/>
  <c r="T102" i="5"/>
  <c r="S102" i="5"/>
  <c r="T101" i="5"/>
  <c r="S101" i="5"/>
  <c r="T100" i="5"/>
  <c r="S100" i="5"/>
  <c r="T99" i="5"/>
  <c r="S99" i="5"/>
  <c r="T98" i="5"/>
  <c r="S98" i="5"/>
  <c r="T97" i="5"/>
  <c r="S97" i="5"/>
  <c r="T96" i="5"/>
  <c r="S96" i="5"/>
  <c r="T95" i="5"/>
  <c r="S95" i="5"/>
  <c r="T94" i="5"/>
  <c r="S94" i="5"/>
  <c r="T93" i="5"/>
  <c r="S93" i="5"/>
  <c r="T92" i="5"/>
  <c r="S92" i="5"/>
  <c r="T91" i="5"/>
  <c r="S91" i="5"/>
  <c r="T90" i="5"/>
  <c r="S90" i="5"/>
  <c r="T89" i="5"/>
  <c r="S89" i="5"/>
  <c r="T88" i="5"/>
  <c r="S88" i="5"/>
  <c r="T87" i="5"/>
  <c r="S87" i="5"/>
  <c r="T86" i="5"/>
  <c r="S86" i="5"/>
  <c r="T85" i="5"/>
  <c r="S85" i="5"/>
  <c r="T84" i="5"/>
  <c r="S84" i="5"/>
  <c r="T83" i="5"/>
  <c r="S83" i="5"/>
  <c r="T82" i="5"/>
  <c r="S82" i="5"/>
  <c r="T81" i="5"/>
  <c r="S81" i="5"/>
  <c r="T80" i="5"/>
  <c r="S80" i="5"/>
  <c r="T79" i="5"/>
  <c r="S79" i="5"/>
  <c r="T78" i="5"/>
  <c r="S78" i="5"/>
  <c r="T77" i="5"/>
  <c r="S77" i="5"/>
  <c r="T76" i="5"/>
  <c r="S76" i="5"/>
  <c r="T75" i="5"/>
  <c r="T187" i="5" s="1"/>
  <c r="B369" i="1" s="1"/>
  <c r="S75" i="5"/>
  <c r="S187" i="5" s="1"/>
  <c r="B343" i="1" s="1"/>
  <c r="T74" i="5"/>
  <c r="S74" i="5"/>
  <c r="T73" i="5"/>
  <c r="S73" i="5"/>
  <c r="T72" i="5"/>
  <c r="S72" i="5"/>
  <c r="T71" i="5"/>
  <c r="S71" i="5"/>
  <c r="T70" i="5"/>
  <c r="S70" i="5"/>
  <c r="T69" i="5"/>
  <c r="T190" i="5" s="1"/>
  <c r="B372" i="1" s="1"/>
  <c r="S69" i="5"/>
  <c r="S190" i="5" s="1"/>
  <c r="B346" i="1" s="1"/>
  <c r="T68" i="5"/>
  <c r="S68" i="5"/>
  <c r="T67" i="5"/>
  <c r="S67" i="5"/>
  <c r="T66" i="5"/>
  <c r="T184" i="5" s="1"/>
  <c r="B366" i="1" s="1"/>
  <c r="S66" i="5"/>
  <c r="S184" i="5" s="1"/>
  <c r="B342" i="1" s="1"/>
  <c r="T65" i="5"/>
  <c r="S65" i="5"/>
  <c r="T64" i="5"/>
  <c r="S64" i="5"/>
  <c r="T63" i="5"/>
  <c r="S63" i="5"/>
  <c r="T62" i="5"/>
  <c r="S62" i="5"/>
  <c r="T61" i="5"/>
  <c r="S61" i="5"/>
  <c r="T60" i="5"/>
  <c r="S60" i="5"/>
  <c r="T59" i="5"/>
  <c r="S59" i="5"/>
  <c r="T58" i="5"/>
  <c r="S58" i="5"/>
  <c r="T57" i="5"/>
  <c r="T56" i="5"/>
  <c r="S56" i="5"/>
  <c r="T55" i="5"/>
  <c r="S55" i="5"/>
  <c r="T54" i="5"/>
  <c r="S54" i="5"/>
  <c r="T53" i="5"/>
  <c r="S53" i="5"/>
  <c r="T52" i="5"/>
  <c r="S52" i="5"/>
  <c r="T51" i="5"/>
  <c r="S51" i="5"/>
  <c r="T50" i="5"/>
  <c r="S50" i="5"/>
  <c r="T49" i="5"/>
  <c r="S49" i="5"/>
  <c r="T48" i="5"/>
  <c r="S48" i="5"/>
  <c r="T47" i="5"/>
  <c r="S47" i="5"/>
  <c r="T46" i="5"/>
  <c r="S46" i="5"/>
  <c r="T45" i="5"/>
  <c r="S45" i="5"/>
  <c r="T44" i="5"/>
  <c r="S44" i="5"/>
  <c r="T43" i="5"/>
  <c r="S43" i="5"/>
  <c r="T42" i="5"/>
  <c r="S42" i="5"/>
  <c r="T41" i="5"/>
  <c r="S41" i="5"/>
  <c r="T40" i="5"/>
  <c r="S40" i="5"/>
  <c r="T39" i="5"/>
  <c r="S39" i="5"/>
  <c r="T38" i="5"/>
  <c r="T183" i="5" s="1"/>
  <c r="B365" i="1" s="1"/>
  <c r="S38" i="5"/>
  <c r="S183" i="5" s="1"/>
  <c r="B341" i="1" s="1"/>
  <c r="T37" i="5"/>
  <c r="S37" i="5"/>
  <c r="T36" i="5"/>
  <c r="S36" i="5"/>
  <c r="T35" i="5"/>
  <c r="S35" i="5"/>
  <c r="T34" i="5"/>
  <c r="S34" i="5"/>
  <c r="T33" i="5"/>
  <c r="S33" i="5"/>
  <c r="T32" i="5"/>
  <c r="S32" i="5"/>
  <c r="T31" i="5"/>
  <c r="S31" i="5"/>
  <c r="T30" i="5"/>
  <c r="S30" i="5"/>
  <c r="T29" i="5"/>
  <c r="S29" i="5"/>
  <c r="T28" i="5"/>
  <c r="S28" i="5"/>
  <c r="T27" i="5"/>
  <c r="T185" i="5" s="1"/>
  <c r="B367" i="1" s="1"/>
  <c r="S27" i="5"/>
  <c r="S185" i="5" s="1"/>
  <c r="T26" i="5"/>
  <c r="S26" i="5"/>
  <c r="T25" i="5"/>
  <c r="S25" i="5"/>
  <c r="S151" i="5" s="1"/>
  <c r="S175" i="5" l="1"/>
  <c r="T175" i="5"/>
  <c r="T151" i="5"/>
  <c r="T164" i="5" s="1"/>
  <c r="S164" i="5"/>
  <c r="E277" i="1" l="1"/>
  <c r="F278" i="1"/>
  <c r="F277" i="1"/>
  <c r="E278" i="1"/>
  <c r="B266" i="1"/>
  <c r="B265" i="1" l="1"/>
  <c r="B250" i="1"/>
  <c r="B243" i="1"/>
  <c r="B187" i="1" l="1"/>
  <c r="E581" i="1" l="1"/>
  <c r="C581" i="1"/>
  <c r="E577" i="1"/>
  <c r="C577" i="1"/>
  <c r="F547" i="1"/>
  <c r="B580" i="1" s="1"/>
  <c r="D580" i="1" s="1"/>
  <c r="C546" i="1" l="1"/>
  <c r="F546" i="1" s="1"/>
  <c r="E559" i="1"/>
  <c r="D559" i="1"/>
  <c r="C559" i="1"/>
  <c r="B559" i="1"/>
  <c r="E548" i="1"/>
  <c r="D548" i="1"/>
  <c r="C548" i="1"/>
  <c r="B548" i="1"/>
  <c r="F558" i="1"/>
  <c r="F557" i="1"/>
  <c r="F559" i="1" s="1"/>
  <c r="E555" i="1"/>
  <c r="D555" i="1"/>
  <c r="C555" i="1"/>
  <c r="B555" i="1"/>
  <c r="F552" i="1"/>
  <c r="F553" i="1"/>
  <c r="F554" i="1"/>
  <c r="F551" i="1"/>
  <c r="F555" i="1" s="1"/>
  <c r="C544" i="1"/>
  <c r="E544" i="1"/>
  <c r="D544" i="1"/>
  <c r="F543" i="1"/>
  <c r="F541" i="1"/>
  <c r="B574" i="1" l="1"/>
  <c r="D574" i="1" s="1"/>
  <c r="B576" i="1"/>
  <c r="D576" i="1" s="1"/>
  <c r="F548" i="1"/>
  <c r="B579" i="1"/>
  <c r="C487" i="1"/>
  <c r="D579" i="1" l="1"/>
  <c r="D581" i="1" s="1"/>
  <c r="B581" i="1"/>
  <c r="D468" i="1"/>
  <c r="D469" i="1" s="1"/>
  <c r="E468" i="1"/>
  <c r="E469" i="1" s="1"/>
  <c r="O167" i="2"/>
  <c r="Q167" i="2" s="1"/>
  <c r="E462" i="1" l="1"/>
  <c r="D461" i="1"/>
  <c r="D459" i="1"/>
  <c r="D462" i="1" s="1"/>
  <c r="D457" i="1"/>
  <c r="O168" i="2"/>
  <c r="O166" i="2"/>
  <c r="B405" i="1" l="1"/>
  <c r="C400" i="1" l="1"/>
  <c r="C405" i="1" s="1"/>
  <c r="D424" i="1"/>
  <c r="D425" i="1" s="1"/>
  <c r="B424" i="1" l="1"/>
  <c r="B425" i="1" s="1"/>
  <c r="C373" i="1"/>
  <c r="C357" i="1"/>
  <c r="B357" i="1"/>
  <c r="B347" i="1" l="1"/>
  <c r="B373" i="1"/>
  <c r="B388" i="1"/>
  <c r="C347" i="1"/>
  <c r="B406" i="1" l="1"/>
  <c r="T135" i="4"/>
  <c r="T134" i="4"/>
  <c r="T133" i="4"/>
  <c r="T132" i="4"/>
  <c r="T131" i="4"/>
  <c r="T130" i="4"/>
  <c r="T129" i="4"/>
  <c r="T128" i="4"/>
  <c r="T127" i="4"/>
  <c r="T172" i="4" s="1"/>
  <c r="T126" i="4"/>
  <c r="T125" i="4"/>
  <c r="T124" i="4"/>
  <c r="T169" i="4" s="1"/>
  <c r="T123" i="4"/>
  <c r="T122" i="4"/>
  <c r="T121" i="4"/>
  <c r="T120" i="4"/>
  <c r="T119" i="4"/>
  <c r="T118" i="4"/>
  <c r="T117" i="4"/>
  <c r="T116" i="4"/>
  <c r="T115" i="4"/>
  <c r="T114" i="4"/>
  <c r="T113" i="4"/>
  <c r="T112" i="4"/>
  <c r="T111" i="4"/>
  <c r="T171" i="4" s="1"/>
  <c r="T110" i="4"/>
  <c r="T109" i="4"/>
  <c r="T108" i="4"/>
  <c r="T107" i="4"/>
  <c r="T106" i="4"/>
  <c r="T105" i="4"/>
  <c r="T104" i="4"/>
  <c r="T103" i="4"/>
  <c r="T102" i="4"/>
  <c r="T101" i="4"/>
  <c r="T100" i="4"/>
  <c r="T99" i="4"/>
  <c r="T98" i="4"/>
  <c r="T97" i="4"/>
  <c r="T96" i="4"/>
  <c r="T95" i="4"/>
  <c r="T94" i="4"/>
  <c r="T93" i="4"/>
  <c r="T92" i="4"/>
  <c r="T91" i="4"/>
  <c r="T90" i="4"/>
  <c r="T89" i="4"/>
  <c r="T88" i="4"/>
  <c r="T87" i="4"/>
  <c r="T86" i="4"/>
  <c r="T85" i="4"/>
  <c r="T84" i="4"/>
  <c r="T83" i="4"/>
  <c r="T82" i="4"/>
  <c r="T81" i="4"/>
  <c r="T80" i="4"/>
  <c r="T79" i="4"/>
  <c r="T78" i="4"/>
  <c r="T77" i="4"/>
  <c r="T76" i="4"/>
  <c r="T75" i="4"/>
  <c r="T74" i="4"/>
  <c r="T73" i="4"/>
  <c r="T72" i="4"/>
  <c r="T71" i="4"/>
  <c r="T70" i="4"/>
  <c r="T69" i="4"/>
  <c r="T68" i="4"/>
  <c r="T67" i="4"/>
  <c r="T66" i="4"/>
  <c r="T65" i="4"/>
  <c r="T170" i="4" s="1"/>
  <c r="T64" i="4"/>
  <c r="T63" i="4"/>
  <c r="T62" i="4"/>
  <c r="T61" i="4"/>
  <c r="T60" i="4"/>
  <c r="T59" i="4"/>
  <c r="T58" i="4"/>
  <c r="T57" i="4"/>
  <c r="T56" i="4"/>
  <c r="T55" i="4"/>
  <c r="T54" i="4"/>
  <c r="T53" i="4"/>
  <c r="T52" i="4"/>
  <c r="T51" i="4"/>
  <c r="T50" i="4"/>
  <c r="T49" i="4"/>
  <c r="T48" i="4"/>
  <c r="T47" i="4"/>
  <c r="T46" i="4"/>
  <c r="T45" i="4"/>
  <c r="T44" i="4"/>
  <c r="T43" i="4"/>
  <c r="T42" i="4"/>
  <c r="T41" i="4"/>
  <c r="T40" i="4"/>
  <c r="T39" i="4"/>
  <c r="T38" i="4"/>
  <c r="T37" i="4"/>
  <c r="T36" i="4"/>
  <c r="T35" i="4"/>
  <c r="T34" i="4"/>
  <c r="T33" i="4"/>
  <c r="T32" i="4"/>
  <c r="T31" i="4"/>
  <c r="T30" i="4"/>
  <c r="T29" i="4"/>
  <c r="T28" i="4"/>
  <c r="T27" i="4"/>
  <c r="T26" i="4"/>
  <c r="T25" i="4"/>
  <c r="S135" i="4"/>
  <c r="S134" i="4"/>
  <c r="S133" i="4"/>
  <c r="S132" i="4"/>
  <c r="S131" i="4"/>
  <c r="S130" i="4"/>
  <c r="S129" i="4"/>
  <c r="S128" i="4"/>
  <c r="S127" i="4"/>
  <c r="S172" i="4" s="1"/>
  <c r="S126" i="4"/>
  <c r="S125" i="4"/>
  <c r="S124" i="4"/>
  <c r="S169" i="4" s="1"/>
  <c r="S123" i="4"/>
  <c r="S122" i="4"/>
  <c r="S121" i="4"/>
  <c r="S120" i="4"/>
  <c r="S119" i="4"/>
  <c r="S118" i="4"/>
  <c r="S117" i="4"/>
  <c r="S116" i="4"/>
  <c r="S115" i="4"/>
  <c r="S114" i="4"/>
  <c r="S113" i="4"/>
  <c r="S112" i="4"/>
  <c r="S111" i="4"/>
  <c r="S171" i="4" s="1"/>
  <c r="S110" i="4"/>
  <c r="S109" i="4"/>
  <c r="S108" i="4"/>
  <c r="S107" i="4"/>
  <c r="S106" i="4"/>
  <c r="S105" i="4"/>
  <c r="S104" i="4"/>
  <c r="S103" i="4"/>
  <c r="S102" i="4"/>
  <c r="S101" i="4"/>
  <c r="S100" i="4"/>
  <c r="S99" i="4"/>
  <c r="S98" i="4"/>
  <c r="S97" i="4"/>
  <c r="S96" i="4"/>
  <c r="S95" i="4"/>
  <c r="S94" i="4"/>
  <c r="S93" i="4"/>
  <c r="S92" i="4"/>
  <c r="S91" i="4"/>
  <c r="S90" i="4"/>
  <c r="S89" i="4"/>
  <c r="S88" i="4"/>
  <c r="S87" i="4"/>
  <c r="S86" i="4"/>
  <c r="S85" i="4"/>
  <c r="S84" i="4"/>
  <c r="S83" i="4"/>
  <c r="S82" i="4"/>
  <c r="S81" i="4"/>
  <c r="S80" i="4"/>
  <c r="S79" i="4"/>
  <c r="S78" i="4"/>
  <c r="S77" i="4"/>
  <c r="S76" i="4"/>
  <c r="S75" i="4"/>
  <c r="S74" i="4"/>
  <c r="S73" i="4"/>
  <c r="S72" i="4"/>
  <c r="S71" i="4"/>
  <c r="S70" i="4"/>
  <c r="S69" i="4"/>
  <c r="S68" i="4"/>
  <c r="S67" i="4"/>
  <c r="S66" i="4"/>
  <c r="S65" i="4"/>
  <c r="S170" i="4" s="1"/>
  <c r="S64" i="4"/>
  <c r="S63" i="4"/>
  <c r="S62" i="4"/>
  <c r="S61" i="4"/>
  <c r="S60" i="4"/>
  <c r="S59" i="4"/>
  <c r="S58" i="4"/>
  <c r="S57" i="4"/>
  <c r="S56" i="4"/>
  <c r="S55" i="4"/>
  <c r="S54" i="4"/>
  <c r="S53" i="4"/>
  <c r="S52" i="4"/>
  <c r="S51" i="4"/>
  <c r="S50" i="4"/>
  <c r="S49" i="4"/>
  <c r="S48" i="4"/>
  <c r="S47" i="4"/>
  <c r="S46" i="4"/>
  <c r="S45" i="4"/>
  <c r="S44" i="4"/>
  <c r="S43" i="4"/>
  <c r="S42" i="4"/>
  <c r="S41" i="4"/>
  <c r="S40" i="4"/>
  <c r="S39" i="4"/>
  <c r="S38" i="4"/>
  <c r="S37" i="4"/>
  <c r="S36" i="4"/>
  <c r="S35" i="4"/>
  <c r="S34" i="4"/>
  <c r="S33" i="4"/>
  <c r="S32" i="4"/>
  <c r="S31" i="4"/>
  <c r="S30" i="4"/>
  <c r="S29" i="4"/>
  <c r="S28" i="4"/>
  <c r="S27" i="4"/>
  <c r="S26" i="4"/>
  <c r="S25" i="4"/>
  <c r="S168" i="4" s="1"/>
  <c r="S173" i="4" l="1"/>
  <c r="T168" i="4"/>
  <c r="T166" i="4"/>
  <c r="T167" i="4"/>
  <c r="S166" i="4"/>
  <c r="S167" i="4"/>
  <c r="T173" i="4"/>
  <c r="B330" i="1"/>
  <c r="D441" i="1" s="1"/>
  <c r="B328" i="1"/>
  <c r="D439" i="1" s="1"/>
  <c r="D435" i="1"/>
  <c r="C333" i="1" l="1"/>
  <c r="B333" i="1"/>
  <c r="C302" i="1"/>
  <c r="B302" i="1"/>
  <c r="C292" i="1" l="1"/>
  <c r="B292" i="1"/>
  <c r="E279" i="1" l="1"/>
  <c r="G278" i="1"/>
  <c r="G277" i="1"/>
  <c r="G276" i="1"/>
  <c r="F279" i="1"/>
  <c r="D279" i="1"/>
  <c r="B267" i="1"/>
  <c r="C267" i="1"/>
  <c r="B251" i="1"/>
  <c r="B254" i="1"/>
  <c r="B232" i="1"/>
  <c r="G543" i="1" s="1"/>
  <c r="C232" i="1"/>
  <c r="B255" i="1" l="1"/>
  <c r="G279" i="1"/>
  <c r="C221" i="1" l="1"/>
  <c r="B221" i="1"/>
  <c r="B542" i="1" s="1"/>
  <c r="F542" i="1" s="1"/>
  <c r="C204" i="1"/>
  <c r="B204" i="1"/>
  <c r="G541" i="1" s="1"/>
  <c r="B183" i="1"/>
  <c r="B575" i="1" l="1"/>
  <c r="D575" i="1" s="1"/>
  <c r="G542" i="1"/>
  <c r="B192" i="1"/>
  <c r="B540" i="1" s="1"/>
  <c r="F540" i="1" l="1"/>
  <c r="G540" i="1" s="1"/>
  <c r="B544" i="1"/>
  <c r="B573" i="1" l="1"/>
  <c r="F544" i="1"/>
  <c r="D573" i="1" l="1"/>
  <c r="D577" i="1" s="1"/>
  <c r="B577" i="1"/>
</calcChain>
</file>

<file path=xl/sharedStrings.xml><?xml version="1.0" encoding="utf-8"?>
<sst xmlns="http://schemas.openxmlformats.org/spreadsheetml/2006/main" count="17109" uniqueCount="1215">
  <si>
    <t xml:space="preserve">THÔNG TIN DOANH NGHIỆP </t>
  </si>
  <si>
    <t>Hoạt động chính của Công ty là lập và quản lý quỹ đầu tư chứng khoán và quản lý danh mục đầu tư chứng khoán.</t>
  </si>
  <si>
    <t>NIÊN ĐỘ KẾ TOÁN VÀ ĐƠN VỊ TIỀN TỆ SỬ DỤNG TRONG KẾ TOÁN</t>
  </si>
  <si>
    <t>Niên độ kế toán</t>
  </si>
  <si>
    <t>Niên độ kế toán của Công ty bắt đầu vào ngày 1 tháng 1 và kết thúc vào ngày 31 tháng 12.</t>
  </si>
  <si>
    <t xml:space="preserve">Đơn vị tiền tệ sử dụng trong kế toán </t>
  </si>
  <si>
    <t>Đơn vị tiền tệ sử dụng trong công tác kế toán của Công ty là đồng Việt Nam (“VND”).</t>
  </si>
  <si>
    <t xml:space="preserve">Tuyên bố tuân thủ </t>
  </si>
  <si>
    <t>Chuẩn mực và Chế độ kế toán áp dụng</t>
  </si>
  <si>
    <r>
      <t>►</t>
    </r>
    <r>
      <rPr>
        <sz val="7"/>
        <color rgb="FF999999"/>
        <rFont val="Times New Roman"/>
        <family val="1"/>
      </rPr>
      <t xml:space="preserve">     </t>
    </r>
    <r>
      <rPr>
        <sz val="10"/>
        <color theme="1"/>
        <rFont val="Arial"/>
        <family val="2"/>
      </rPr>
      <t>Quyết định số 149/2001/QĐ-BTC ngày 31 tháng 12 năm 2001 về việc ban hành và công bố 4 Chuẩn mực kế toán Việt Nam (đợt 1);</t>
    </r>
  </si>
  <si>
    <r>
      <t>►</t>
    </r>
    <r>
      <rPr>
        <sz val="7"/>
        <color rgb="FF999999"/>
        <rFont val="Times New Roman"/>
        <family val="1"/>
      </rPr>
      <t xml:space="preserve">     </t>
    </r>
    <r>
      <rPr>
        <sz val="10"/>
        <color theme="1"/>
        <rFont val="Arial"/>
        <family val="2"/>
      </rPr>
      <t>Quyết định số 165/2002/QĐ-BTC ngày 31 tháng 12 năm 2002 về việc ban hành và công bố 6 Chuẩn mực kế toán Việt Nam (đợt 2);</t>
    </r>
  </si>
  <si>
    <r>
      <t>►</t>
    </r>
    <r>
      <rPr>
        <sz val="7"/>
        <color rgb="FF999999"/>
        <rFont val="Times New Roman"/>
        <family val="1"/>
      </rPr>
      <t xml:space="preserve">     </t>
    </r>
    <r>
      <rPr>
        <sz val="10"/>
        <color theme="1"/>
        <rFont val="Arial"/>
        <family val="2"/>
      </rPr>
      <t xml:space="preserve">Quyết định số 234/2003/QĐ-BTC ngày 30 tháng 12 năm 2003 về việc ban hành và công bố 6 Chuẩn mực kế toán Việt Nam (đợt 3);  </t>
    </r>
  </si>
  <si>
    <r>
      <t>►</t>
    </r>
    <r>
      <rPr>
        <sz val="7"/>
        <color rgb="FF999999"/>
        <rFont val="Times New Roman"/>
        <family val="1"/>
      </rPr>
      <t xml:space="preserve">     </t>
    </r>
    <r>
      <rPr>
        <sz val="10"/>
        <color theme="1"/>
        <rFont val="Arial"/>
        <family val="2"/>
      </rPr>
      <t>Quyết định số 12/2005/QĐ-BTC ngày 15 tháng 02 năm 2005 về việc ban hành và công bố 6 Chuẩn mực kế toán Việt Nam (đợt 4); và</t>
    </r>
  </si>
  <si>
    <r>
      <t>►</t>
    </r>
    <r>
      <rPr>
        <sz val="7"/>
        <color rgb="FF999999"/>
        <rFont val="Times New Roman"/>
        <family val="1"/>
      </rPr>
      <t xml:space="preserve">     </t>
    </r>
    <r>
      <rPr>
        <sz val="10"/>
        <color theme="1"/>
        <rFont val="Arial"/>
        <family val="2"/>
      </rPr>
      <t>Quyết định số 100/2005/QĐ-BTC ngày 28 tháng 12 năm 2005 về việc ban hành và công bố 4 Chuẩn mực kế toán Việt Nam (đợt 5).</t>
    </r>
  </si>
  <si>
    <t>Cơ sở hoạt động liên tục</t>
  </si>
  <si>
    <t xml:space="preserve">Hình thức sổ kế toán áp dụng </t>
  </si>
  <si>
    <t>Hình thức sổ kế toán áp dụng được đăng ký của Công ty là Nhật ký chung.</t>
  </si>
  <si>
    <r>
      <t>TÓM TẮT CÁC CHÍNH SÁCH KẾ TOÁN CHỦ YẾU</t>
    </r>
    <r>
      <rPr>
        <sz val="10"/>
        <color theme="1"/>
        <rFont val="Arial"/>
        <family val="2"/>
      </rPr>
      <t xml:space="preserve"> </t>
    </r>
  </si>
  <si>
    <t xml:space="preserve">Các thay đổi trong các chính sách kế toán và thuyết minh </t>
  </si>
  <si>
    <t>Tiền và các khoản tương đương tiền</t>
  </si>
  <si>
    <t xml:space="preserve">Đầu tư tài chính ngắn hạn </t>
  </si>
  <si>
    <t>Các khoản phải thu</t>
  </si>
  <si>
    <t>Thời gian quá hạn</t>
  </si>
  <si>
    <t>Mức trích dự phòng</t>
  </si>
  <si>
    <t>Từ trên sáu (6) tháng đến dưới một (1) năm</t>
  </si>
  <si>
    <t>Từ một (1) năm đến dưới hai (2) năm</t>
  </si>
  <si>
    <t>Từ hai (2) năm đến dưới ba (3) năm</t>
  </si>
  <si>
    <t>Từ ba (3) năm trở lên</t>
  </si>
  <si>
    <t>Tài sản cố định hữu hình</t>
  </si>
  <si>
    <t>Tài sản cố định hữu hình được thể hiện theo nguyên giá trừ đi giá trị hao mòn lũy kế.</t>
  </si>
  <si>
    <t xml:space="preserve">Nguyên giá tài sản cố định bao gồm giá mua và những chi phí có liên quan trực tiếp đến việc đưa tài sản vào sẵn sàng hoạt động như dự kiến. </t>
  </si>
  <si>
    <t>Thuê tài sản</t>
  </si>
  <si>
    <t>Khấu hao</t>
  </si>
  <si>
    <t xml:space="preserve">Khấu hao thiết bị văn phòng được trích theo phương pháp khấu hao đường thẳng trong thời gian hữu dụng ước tính là từ ba (3) đến năm (5) năm. </t>
  </si>
  <si>
    <t>Chi phí trả trước</t>
  </si>
  <si>
    <t>Các khoản phải trả và chi phí trích trước</t>
  </si>
  <si>
    <t>Các khoản phải trả và trích trước được ghi nhận cho số tiền phải trả trong tương lai liên quan đến hàng hóa và dịch vụ đã nhận được không phụ thuộc vào việc Công ty đã nhận được hóa đơn của nhà cung cấp hay chưa.</t>
  </si>
  <si>
    <t>Trợ cấp thôi việc phải trả</t>
  </si>
  <si>
    <t>Khoản trợ cấp thôi việc trích trước này được sử dụng để trả trợ cấp thôi việc cho người lao động khi chấm dứt hợp đồng lao động theo Điều 48 của Bộ luật Lao động.</t>
  </si>
  <si>
    <t>Các nghiệp vụ bằng ngoại tệ</t>
  </si>
  <si>
    <t xml:space="preserve">Công ty áp dụng hướng dẫn tại Thông tư số 53/2016/TT-BTC ngày 21 tháng 3 năm 2016 sửa đổi bổ sung một số điều Thông tư số 200/2014/TT-BTC ngày 22 tháng 12 năm 2014 để hạch toán các nghiệp vụ bằng ngoại tệ. </t>
  </si>
  <si>
    <t>Ghi nhận doanh thu</t>
  </si>
  <si>
    <t>Doanh thu được ghi nhận khi Công ty có khả năng nhận được các lợi ích kinh tế có thể xác định được một cách chắc chắn. Các điều kiện ghi nhận cụ thể sau đây cũng phải được đáp ứng trước khi ghi nhận doanh thu:</t>
  </si>
  <si>
    <t xml:space="preserve">Phí quản lý </t>
  </si>
  <si>
    <t>Doanh thu được ghi nhận trên cơ sở dồn tích theo các điều kiện, điều khoản của hợp đồng quản lý đầu tư.</t>
  </si>
  <si>
    <t>Tiền lãi</t>
  </si>
  <si>
    <t>Doanh thu được ghi nhận khi tiền lãi phát sinh trên cơ sở dồn tích (có tính đến lợi tức mà tài sản đem lại) trừ khi khả năng thu hồi tiền lãi không chắc chắn.</t>
  </si>
  <si>
    <t>Thuế</t>
  </si>
  <si>
    <t xml:space="preserve">Thuế thu nhập hiện hành </t>
  </si>
  <si>
    <t>Thuế thu nhập hoãn lại</t>
  </si>
  <si>
    <r>
      <t></t>
    </r>
    <r>
      <rPr>
        <sz val="7"/>
        <color rgb="FF808080"/>
        <rFont val="Times New Roman"/>
        <family val="1"/>
      </rPr>
      <t xml:space="preserve">  </t>
    </r>
    <r>
      <rPr>
        <sz val="10"/>
        <color theme="1"/>
        <rFont val="Arial"/>
        <family val="2"/>
      </rPr>
      <t xml:space="preserve">đối với cùng một đơn vị chịu thuế; hoặc </t>
    </r>
  </si>
  <si>
    <r>
      <t></t>
    </r>
    <r>
      <rPr>
        <sz val="7"/>
        <color rgb="FF808080"/>
        <rFont val="Times New Roman"/>
        <family val="1"/>
      </rPr>
      <t xml:space="preserve">  </t>
    </r>
    <r>
      <rPr>
        <sz val="10"/>
        <color theme="1"/>
        <rFont val="Arial"/>
        <family val="2"/>
      </rPr>
      <t xml:space="preserve">công ty dự định thanh toán thuế thu nhập hiện hành phải trả và tài sản thuế thu nhập hiện hành trên cơ sở thuần hoặc thu hồi tài sản đồng thời với việc thanh toán nợ phải trả trong từng kỳ tương lai khi các khoản trọng yếu của thuế thu nhập hoãn lại phải trả hoặc tài sản thuế thu nhập hoãn lại được thanh toán hoặc thu hồi. </t>
    </r>
  </si>
  <si>
    <t xml:space="preserve">Công cụ tài chính </t>
  </si>
  <si>
    <t>Công cụ tài chính – Ghi nhận ban đầu và trình bày</t>
  </si>
  <si>
    <t xml:space="preserve">Tài sản tài chính </t>
  </si>
  <si>
    <t>Tại thời điểm ghi nhận lần đầu, tài sản tài chính được xác định theo nguyên giá cộng với chi phí giao dịch trực tiếp liên quan đến việc phát hành.</t>
  </si>
  <si>
    <t xml:space="preserve">Các tài sản tài chính của Công ty bao gồm tiền và các khoản tương đương tiền, các khoản đầu tư tài chính ngắn hạn, phải thu từ hoạt động quản lý quỹ và phải thu khác. </t>
  </si>
  <si>
    <t>Nợ phải trả tài chính</t>
  </si>
  <si>
    <t>Tất cả nợ phải trả tài chính được ghi nhận ban đầu theo nguyên giá cộng với các chi phí giao dịch trực tiếp liên quan đến việc phát hành.</t>
  </si>
  <si>
    <t>Nợ phải trả tài chính của Công ty bao gồm các khoản chi phí phải trả và phải trả khác.</t>
  </si>
  <si>
    <t>Giá trị sau ghi nhận lần đầu</t>
  </si>
  <si>
    <t>Hiện tại không có hướng dẫn về việc xác định lại giá trị của các công cụ tài chính sau ghi nhận ban đầu. Do đó giá trị sau ghi nhận ban đầu của các công cụ tài chính đang được phản ánh theo nguyên giá.</t>
  </si>
  <si>
    <t>Bù trừ các công cụ tài chính</t>
  </si>
  <si>
    <t>TIỀN VÀ CÁC KHOẢN TƯƠNG ĐƯƠNG TIỀN</t>
  </si>
  <si>
    <t>VND</t>
  </si>
  <si>
    <t>Ngày 31 tháng 12 năm 2017</t>
  </si>
  <si>
    <t>Tiền gửi thanh toán</t>
  </si>
  <si>
    <r>
      <t>-</t>
    </r>
    <r>
      <rPr>
        <sz val="7"/>
        <color rgb="FF000000"/>
        <rFont val="Times New Roman"/>
        <family val="1"/>
      </rPr>
      <t xml:space="preserve">    </t>
    </r>
    <r>
      <rPr>
        <i/>
        <sz val="10"/>
        <color rgb="FF000000"/>
        <rFont val="Arial"/>
        <family val="2"/>
      </rPr>
      <t>Ngân hàng Citi Bank N.A, chi nhánh Thành phố Hồ Chí Minh</t>
    </r>
  </si>
  <si>
    <r>
      <t>-</t>
    </r>
    <r>
      <rPr>
        <sz val="7"/>
        <color rgb="FF000000"/>
        <rFont val="Times New Roman"/>
        <family val="1"/>
      </rPr>
      <t xml:space="preserve">    </t>
    </r>
    <r>
      <rPr>
        <i/>
        <sz val="10"/>
        <color rgb="FF000000"/>
        <rFont val="Arial"/>
        <family val="2"/>
      </rPr>
      <t>Ngân hàng TNHH Một thành viên HSBC (Việt Nam)</t>
    </r>
  </si>
  <si>
    <r>
      <t>-</t>
    </r>
    <r>
      <rPr>
        <sz val="7"/>
        <color rgb="FF000000"/>
        <rFont val="Times New Roman"/>
        <family val="1"/>
      </rPr>
      <t xml:space="preserve">    </t>
    </r>
    <r>
      <rPr>
        <i/>
        <sz val="10"/>
        <color rgb="FF000000"/>
        <rFont val="Arial"/>
        <family val="2"/>
      </rPr>
      <t>Ngân hàng TMCP Ngoại thương Việt Nam</t>
    </r>
  </si>
  <si>
    <t>Tiền gửi có kỳ hạn gốc không quá ba (3) tháng</t>
  </si>
  <si>
    <t>-</t>
  </si>
  <si>
    <r>
      <t>-</t>
    </r>
    <r>
      <rPr>
        <sz val="7"/>
        <color rgb="FF000000"/>
        <rFont val="Times New Roman"/>
        <family val="1"/>
      </rPr>
      <t xml:space="preserve">   </t>
    </r>
    <r>
      <rPr>
        <i/>
        <sz val="10"/>
        <color rgb="FF000000"/>
        <rFont val="Arial"/>
        <family val="2"/>
      </rPr>
      <t xml:space="preserve">Ngân hàng The Bank of Tokyo - Mitsubishi </t>
    </r>
  </si>
  <si>
    <t>UFJ., Ltd, chi nhánh Thành phố Hồ Chí Minh</t>
  </si>
  <si>
    <r>
      <t>-</t>
    </r>
    <r>
      <rPr>
        <sz val="7"/>
        <color rgb="FF000000"/>
        <rFont val="Times New Roman"/>
        <family val="1"/>
      </rPr>
      <t xml:space="preserve">   </t>
    </r>
    <r>
      <rPr>
        <i/>
        <sz val="10"/>
        <color rgb="FF000000"/>
        <rFont val="Arial"/>
        <family val="2"/>
      </rPr>
      <t>Ngân hàng TMCP Đầu tư và Phát triển Việt Nam</t>
    </r>
  </si>
  <si>
    <t xml:space="preserve">CÁC KHOẢN ĐẦU TƯ TÀI CHÍNH NGẮN HẠN </t>
  </si>
  <si>
    <t>Tiền gửi tại ngân hàng</t>
  </si>
  <si>
    <r>
      <t>-</t>
    </r>
    <r>
      <rPr>
        <sz val="7"/>
        <color rgb="FF000000"/>
        <rFont val="Times New Roman"/>
        <family val="1"/>
      </rPr>
      <t xml:space="preserve">     </t>
    </r>
    <r>
      <rPr>
        <sz val="10"/>
        <color rgb="FF000000"/>
        <rFont val="Arial"/>
        <family val="2"/>
      </rPr>
      <t>Ngân hàng TMCP Đầu tư và Phát triển Việt Nam</t>
    </r>
  </si>
  <si>
    <t xml:space="preserve">-   </t>
  </si>
  <si>
    <r>
      <t>-</t>
    </r>
    <r>
      <rPr>
        <sz val="7"/>
        <color rgb="FF000000"/>
        <rFont val="Times New Roman"/>
        <family val="1"/>
      </rPr>
      <t xml:space="preserve">     </t>
    </r>
    <r>
      <rPr>
        <sz val="10"/>
        <color rgb="FF000000"/>
        <rFont val="Arial"/>
        <family val="2"/>
      </rPr>
      <t>Ngân hàng The Bank of Tokyo – Mitsubishi UFJ.,Ltd, chi nhánh Thành phố Hồ Chí Minh</t>
    </r>
  </si>
  <si>
    <r>
      <t>-</t>
    </r>
    <r>
      <rPr>
        <sz val="7"/>
        <color rgb="FF000000"/>
        <rFont val="Times New Roman"/>
        <family val="1"/>
      </rPr>
      <t xml:space="preserve">    </t>
    </r>
    <r>
      <rPr>
        <sz val="10"/>
        <color rgb="FF000000"/>
        <rFont val="Arial"/>
        <family val="2"/>
      </rPr>
      <t>Ngân hàng TMCP Ngoại thương Việt Nam</t>
    </r>
  </si>
  <si>
    <t xml:space="preserve">PHẢI THU HOẠT ĐỘNG NGHIỆP VỤ </t>
  </si>
  <si>
    <t>Phải thu hoạt động quản lý danh mục</t>
  </si>
  <si>
    <r>
      <t>(</t>
    </r>
    <r>
      <rPr>
        <i/>
        <sz val="10"/>
        <color rgb="FF000000"/>
        <rFont val="Arial"/>
        <family val="2"/>
      </rPr>
      <t>Thuyết minh số 21</t>
    </r>
    <r>
      <rPr>
        <sz val="10"/>
        <color rgb="FF000000"/>
        <rFont val="Arial"/>
        <family val="2"/>
      </rPr>
      <t>)</t>
    </r>
  </si>
  <si>
    <t xml:space="preserve">Phải thu hoạt động quản lý Quỹ đầu tư </t>
  </si>
  <si>
    <r>
      <t xml:space="preserve">Cổ phiếu Manulife </t>
    </r>
    <r>
      <rPr>
        <i/>
        <sz val="10"/>
        <color rgb="FF000000"/>
        <rFont val="Arial"/>
        <family val="2"/>
      </rPr>
      <t>(Thuyết minh số 21)</t>
    </r>
  </si>
  <si>
    <r>
      <t xml:space="preserve">Cân bằng Manulife </t>
    </r>
    <r>
      <rPr>
        <i/>
        <sz val="10"/>
        <color rgb="FF000000"/>
        <rFont val="Arial"/>
        <family val="2"/>
      </rPr>
      <t>(Thuyết minh số 21)</t>
    </r>
  </si>
  <si>
    <t>Phải thu khác từ hoạt động nghiệp vụ</t>
  </si>
  <si>
    <t xml:space="preserve">CÁC KHOẢN PHẢI THU KHÁC </t>
  </si>
  <si>
    <t>Lãi phải thu từ tiền gửi có kỳ hạn</t>
  </si>
  <si>
    <t>Trong đó:</t>
  </si>
  <si>
    <t>Lãi phải thu từ tiền gửi ở Ngân hàng TMCP Đầu tư và Phát triển Việt Nam</t>
  </si>
  <si>
    <t>Các khoản phải thu khác</t>
  </si>
  <si>
    <t>TÀI SẢN CỐ ĐỊNH HỮU HÌNH</t>
  </si>
  <si>
    <t>Thiết bị văn phòng</t>
  </si>
  <si>
    <r>
      <t>VND</t>
    </r>
    <r>
      <rPr>
        <sz val="10"/>
        <color rgb="FF000000"/>
        <rFont val="Arial"/>
        <family val="2"/>
      </rPr>
      <t xml:space="preserve"> </t>
    </r>
  </si>
  <si>
    <t>Nguyên giá</t>
  </si>
  <si>
    <t>Ngày 1 tháng 1 năm 2018</t>
  </si>
  <si>
    <t>Mua mới trong kỳ</t>
  </si>
  <si>
    <t>- Đã khấu hao hết</t>
  </si>
  <si>
    <t>Giá trị hao mòn lũy kế</t>
  </si>
  <si>
    <t>Khấu hao trong kỳ</t>
  </si>
  <si>
    <t>Giá trị còn lại</t>
  </si>
  <si>
    <t>CHI PHÍ TRẢ TRƯỚC DÀI HẠN</t>
  </si>
  <si>
    <t>Cho kỳ kế toán</t>
  </si>
  <si>
    <t>Năm trước</t>
  </si>
  <si>
    <t>Số đầu kỳ</t>
  </si>
  <si>
    <t>Tăng trong kỳ</t>
  </si>
  <si>
    <t>Phân bổ trong kỳ</t>
  </si>
  <si>
    <t>Số cuối kỳ</t>
  </si>
  <si>
    <t>THUẾ VÀ CÁC KHOẢN PHẢI NỘP NHÀ NƯỚC</t>
  </si>
  <si>
    <t xml:space="preserve"> VND</t>
  </si>
  <si>
    <t>Trong kỳ</t>
  </si>
  <si>
    <t>Phải trả</t>
  </si>
  <si>
    <t xml:space="preserve">Thanh toán </t>
  </si>
  <si>
    <t>Thuế thu nhập doanh nghiệp</t>
  </si>
  <si>
    <t xml:space="preserve">Thuế thu nhập cá nhân </t>
  </si>
  <si>
    <t>Thuế nhà thầu</t>
  </si>
  <si>
    <t>CHI PHÍ PHẢI TRẢ</t>
  </si>
  <si>
    <t>Tiền thưởng</t>
  </si>
  <si>
    <t>Chi phí tiếp thị và hỗ trợ phân phối chứng chỉ quỹ</t>
  </si>
  <si>
    <t>Chi phí dịch vụ tư vấn</t>
  </si>
  <si>
    <t>Thuế nhà thầu phí dịch vụ</t>
  </si>
  <si>
    <t>Chi phí phúc lợi nhân viên</t>
  </si>
  <si>
    <t>Chi phí phải trả khác</t>
  </si>
  <si>
    <t>CÁC KHOẢN PHẢI TRẢ, PHẢI NỘP KHÁC</t>
  </si>
  <si>
    <r>
      <t>Phải trả các bên liên quan (</t>
    </r>
    <r>
      <rPr>
        <i/>
        <sz val="10"/>
        <color rgb="FF000000"/>
        <rFont val="Arial"/>
        <family val="2"/>
      </rPr>
      <t>Thuyết minh số 21</t>
    </r>
    <r>
      <rPr>
        <sz val="10"/>
        <color rgb="FF000000"/>
        <rFont val="Arial"/>
        <family val="2"/>
      </rPr>
      <t>)</t>
    </r>
  </si>
  <si>
    <t xml:space="preserve">Tiền thưởng cho quản lý cấp cao </t>
  </si>
  <si>
    <t>Khác</t>
  </si>
  <si>
    <t>CÁC KHOẢN PHẢI TRẢ DÀI HẠN KHÁC</t>
  </si>
  <si>
    <t>Các khoản phải trả dài hạn khác là trợ cấp thôi việc phải trả.</t>
  </si>
  <si>
    <t>VỐN GÓP</t>
  </si>
  <si>
    <t>Theo Giấy</t>
  </si>
  <si>
    <t>phép điều chỉnh</t>
  </si>
  <si>
    <t xml:space="preserve"> số 05/GPĐC-UBCK</t>
  </si>
  <si>
    <t>Tỷ lệ sở hữu (%)</t>
  </si>
  <si>
    <t>Vốn đã góp</t>
  </si>
  <si>
    <t xml:space="preserve">VND </t>
  </si>
  <si>
    <t>Công ty TNHH Manulife (Việt Nam)</t>
  </si>
  <si>
    <t>DOANH THU VỀ HOẠT ĐỘNG KINH DOANH</t>
  </si>
  <si>
    <t xml:space="preserve"> </t>
  </si>
  <si>
    <t>Phí quản lý quỹ từ Công ty TNHH Manulife</t>
  </si>
  <si>
    <r>
      <t xml:space="preserve">(Việt Nam) </t>
    </r>
    <r>
      <rPr>
        <i/>
        <sz val="10"/>
        <color rgb="FF000000"/>
        <rFont val="Arial"/>
        <family val="2"/>
      </rPr>
      <t>(Thuyết minh số 21)</t>
    </r>
  </si>
  <si>
    <t xml:space="preserve">Phí quản lý Quỹ đầu tư Cổ phiếu Manulife </t>
  </si>
  <si>
    <t>(Thuyết minh số 21)</t>
  </si>
  <si>
    <t xml:space="preserve">Phí quản lý Quỹ đầu tư Cân bằng Manulife </t>
  </si>
  <si>
    <t>Phí thu từ các giao dịch mua/bán chứng chỉ quỹ</t>
  </si>
  <si>
    <t>CHI PHÍ HOẠT ĐỘNG KINH DOANH</t>
  </si>
  <si>
    <t>Chi phí nhân viên</t>
  </si>
  <si>
    <t>Chi phí dịch vụ mua ngoài</t>
  </si>
  <si>
    <t>Thuê văn phòng</t>
  </si>
  <si>
    <t>Chi phí bảo hiểm</t>
  </si>
  <si>
    <t>Chi phí khấu hao</t>
  </si>
  <si>
    <t>Chi phí khác</t>
  </si>
  <si>
    <t>DOANH THU HOẠT ĐỘNG TÀI CHÍNH</t>
  </si>
  <si>
    <t>Thu nhập lãi từ tiền gửi</t>
  </si>
  <si>
    <t>Lãi chênh lệch tỷ giá</t>
  </si>
  <si>
    <t>CHI PHÍ QUẢN LÝ DOANH NGHIỆP</t>
  </si>
  <si>
    <t>Phí sử dụng và bảo trì phần mềm</t>
  </si>
  <si>
    <t xml:space="preserve">Thuê văn phòng </t>
  </si>
  <si>
    <t xml:space="preserve">Chi phí khấu hao </t>
  </si>
  <si>
    <t>THUẾ THU NHẬP DOANH NGHIỆP</t>
  </si>
  <si>
    <t>Công ty có nghĩa vụ nộp thuế TNDN với mức thuế suất bằng 20% lợi nhuận chịu thuế từ năm 2016.</t>
  </si>
  <si>
    <t>Công ty chưa được cơ quan thuế quyết toán thuế.</t>
  </si>
  <si>
    <t xml:space="preserve">Chi phí thuế TNDN hiện hành  </t>
  </si>
  <si>
    <t xml:space="preserve">Thu nhập thuế TNDN hoãn lại </t>
  </si>
  <si>
    <t>(Thuyết minh số 20.3)</t>
  </si>
  <si>
    <t xml:space="preserve">Chi phí Thuế TNDN </t>
  </si>
  <si>
    <t>Dưới đây là đối chiếu chi phí thuế TNDN và kết quả của lợi nhuận kế toán trước thuế nhân với thuế suất thuế TNDN:</t>
  </si>
  <si>
    <t xml:space="preserve">Lợi nhuận kế toán trước thuế </t>
  </si>
  <si>
    <t>Thuế TNDN theo thuế suất 20% (2017: 20%)</t>
  </si>
  <si>
    <t>Các khoản phạt</t>
  </si>
  <si>
    <t>Chi phí không được khấu trừ thuế</t>
  </si>
  <si>
    <t>Lỗ chuyển sang</t>
  </si>
  <si>
    <t>Sử dụng tài sản thuế TNDN hoãn lại không được ghi nhận</t>
  </si>
  <si>
    <t xml:space="preserve">Chi phí thuế TNDN </t>
  </si>
  <si>
    <t>Chi phí Thuế TNDN hiện hành</t>
  </si>
  <si>
    <t>Tài sản thuế TNDN hoãn lại</t>
  </si>
  <si>
    <t xml:space="preserve">Công ty đã ghi nhận tài sản thuế thu nhập hoãn lại với các biến động trong kỳ báo cáo và kỳ trước như sau: </t>
  </si>
  <si>
    <t>Chi phí phải trả</t>
  </si>
  <si>
    <t>Trợ cấp thôi việc</t>
  </si>
  <si>
    <t>NGHIỆP VỤ VỚI CÁC BÊN LIÊN QUAN</t>
  </si>
  <si>
    <t>Những giao dịch trọng yếu của Công ty với các bên liên quan trong kỳ bao gồm:</t>
  </si>
  <si>
    <t xml:space="preserve">Bên liên quan  </t>
  </si>
  <si>
    <t>Mối quan hệ</t>
  </si>
  <si>
    <t>Nội dung nghiệp vụ</t>
  </si>
  <si>
    <t>Công ty mẹ</t>
  </si>
  <si>
    <t>Phí quản lý danh mục đầu tư</t>
  </si>
  <si>
    <t xml:space="preserve">Trả chi phí thuê văn phòng </t>
  </si>
  <si>
    <t>Trả chi phí dịch vụ</t>
  </si>
  <si>
    <t>Quỹ đầu tư Cổ phiếu Manulife (“MAFEQI”)</t>
  </si>
  <si>
    <t>Bên liên quan</t>
  </si>
  <si>
    <t>Phí quản lý quỹ</t>
  </si>
  <si>
    <t>Quỹ đầu tư Cân bằng Manulife (“MAFBAL”)</t>
  </si>
  <si>
    <t>John Hancock Life Insurance Company (U.S.A)</t>
  </si>
  <si>
    <t>The Manufacturers Life Insurance Company</t>
  </si>
  <si>
    <t>Công ty mẹ cấp cao</t>
  </si>
  <si>
    <t>Manulife Financial Asia Limited</t>
  </si>
  <si>
    <t>Phí dữ liệu thị trường</t>
  </si>
  <si>
    <t>Tại ngày cuối niên độ, các khoản phải thu và phải trả với các bên liên quan như sau:</t>
  </si>
  <si>
    <t>Nội dung</t>
  </si>
  <si>
    <t xml:space="preserve">nghiệp vụ </t>
  </si>
  <si>
    <t>Phải thu/</t>
  </si>
  <si>
    <t>(Phải trả)</t>
  </si>
  <si>
    <t>Phải thu phí quản lý danh mục đầu tư</t>
  </si>
  <si>
    <t>MAFEQI</t>
  </si>
  <si>
    <t>Phải thu phí quản lý quỹ</t>
  </si>
  <si>
    <t>MAFBAL</t>
  </si>
  <si>
    <t xml:space="preserve">Công ty mẹ cấp cao </t>
  </si>
  <si>
    <t>TIỀN GỬI CỦA NHÀ ĐẦU TƯ ỦY THÁC TRONG NƯỚC</t>
  </si>
  <si>
    <t>Tăng:</t>
  </si>
  <si>
    <t>Tiền gửi của nhà đầu tư quỹ MAFBAL trong kỳ (*)</t>
  </si>
  <si>
    <t>Nhận từ giao dịch mua lại chứng chỉ quỹ MAFEQI</t>
  </si>
  <si>
    <t>Giảm:</t>
  </si>
  <si>
    <t>Mua chứng chỉ quỹ MAFBAL</t>
  </si>
  <si>
    <t>Thanh toán mua lại chứng chỉ quỹ MAFEQI cho nhà đầu tư</t>
  </si>
  <si>
    <t>(*)</t>
  </si>
  <si>
    <t xml:space="preserve">CÁC CAM KẾT THUÊ HOẠT ĐỘNG </t>
  </si>
  <si>
    <t>Dưới 1 năm</t>
  </si>
  <si>
    <t>Từ 1 năm đến dưới 5 năm</t>
  </si>
  <si>
    <t>MỤC ĐÍCH VÀ CHÍNH SÁCH QUẢN LÝ RỦI RO TÀI CHÍNH</t>
  </si>
  <si>
    <t>Tổng Giám đốc xem xét và thống nhất áp dụng các chính sách quản lý cho những rủi ro nói trên như sau:</t>
  </si>
  <si>
    <t>Rủi ro thị trường</t>
  </si>
  <si>
    <t>Rủi ro lãi suất</t>
  </si>
  <si>
    <t>Công ty quản lý rủi ro lãi suất bằng cách phân tích tình hình cạnh tranh trên thị trường để có được các lãi suất có lợi cho mục đích của Công ty và vẫn nằm trong giới hạn quản lý rủi ro của mình.</t>
  </si>
  <si>
    <t>Rủi ro ngoại tệ</t>
  </si>
  <si>
    <t xml:space="preserve">Rủi ro về tỷ giá ngoại tệ của Công ty không lớn vì phần lớn các tài sản tài chính của Công ty là bằng đồng Việt Nam và các khoản nợ tài chính bằng ngoại tệ chỉ phát sinh với các bên liên quan và có giá trị không trọng yếu. </t>
  </si>
  <si>
    <t>Rủi ro tín dụng</t>
  </si>
  <si>
    <t>Rủi ro thanh khoản</t>
  </si>
  <si>
    <t>Bảng dưới đây tổng hợp thời hạn thanh toán của các tài sản tài chính và nợ phải trả tài chính của Công ty dựa trên các khoản thanh toán dự kiến theo hợp đồng trên cơ sở được chiết khấu:</t>
  </si>
  <si>
    <t xml:space="preserve">Dưới 3 tháng </t>
  </si>
  <si>
    <t>Từ 3 đến 12 tháng</t>
  </si>
  <si>
    <t>Từ 1 đến 5 năm</t>
  </si>
  <si>
    <t>Trên 5 năm</t>
  </si>
  <si>
    <t>Tổng cộng</t>
  </si>
  <si>
    <t>Tài sản tài chính</t>
  </si>
  <si>
    <t>Các khoản đầu tư tài chính ngắn hạn</t>
  </si>
  <si>
    <t>Phải thu hoạt động nghiệp vụ</t>
  </si>
  <si>
    <t>Nợ tài chính phải trả</t>
  </si>
  <si>
    <t>Phải trả khác</t>
  </si>
  <si>
    <t xml:space="preserve">Phải trả khác </t>
  </si>
  <si>
    <t>TÀI SẢN TÀI CHÍNH VÀ NỢ PHẢI TRẢ TÀI CHÍNH</t>
  </si>
  <si>
    <t>Giá trị ghi sổ</t>
  </si>
  <si>
    <t>Giá trị hợp lý</t>
  </si>
  <si>
    <r>
      <t xml:space="preserve">năm </t>
    </r>
    <r>
      <rPr>
        <i/>
        <sz val="10"/>
        <color rgb="FF000000"/>
        <rFont val="Arial"/>
        <family val="2"/>
      </rPr>
      <t>2018</t>
    </r>
  </si>
  <si>
    <t>Ngày 31 tháng 12</t>
  </si>
  <si>
    <r>
      <t xml:space="preserve">năm </t>
    </r>
    <r>
      <rPr>
        <i/>
        <sz val="10"/>
        <color rgb="FF000000"/>
        <rFont val="Arial"/>
        <family val="2"/>
      </rPr>
      <t>2017</t>
    </r>
  </si>
  <si>
    <t>Bà Rah Lan H’Lyna</t>
  </si>
  <si>
    <t>Người lập</t>
  </si>
  <si>
    <t>Bà Lê Thị Kim Dung</t>
  </si>
  <si>
    <t>Kế toán trưởng</t>
  </si>
  <si>
    <t>Bà Trần Thị Kim Cương Tổng Giám đốc</t>
  </si>
  <si>
    <t>Thành phố Hồ Chí Minh, Việt Nam</t>
  </si>
  <si>
    <r>
      <rPr>
        <b/>
        <sz val="11"/>
        <rFont val="Times New Roman"/>
        <family val="1"/>
      </rPr>
      <t>Công ty Quản lý quỹ</t>
    </r>
    <r>
      <rPr>
        <sz val="11"/>
        <rFont val="Times New Roman"/>
        <family val="1"/>
      </rPr>
      <t>: Công ty TNHH Quản lý Quỹ Manulife Việt Nam</t>
    </r>
  </si>
  <si>
    <r>
      <rPr>
        <b/>
        <sz val="11"/>
        <rFont val="Times New Roman"/>
        <family val="1"/>
      </rPr>
      <t>Mẫu số B09a - CTQ</t>
    </r>
    <r>
      <rPr>
        <sz val="11"/>
        <rFont val="Times New Roman"/>
        <family val="1"/>
      </rPr>
      <t xml:space="preserve">
</t>
    </r>
    <r>
      <rPr>
        <i/>
        <sz val="11"/>
        <rFont val="Times New Roman"/>
        <family val="1"/>
      </rPr>
      <t>(Ban hành theo Thông tư số125/2011/TT-BTC của Bộ Tài chính)</t>
    </r>
  </si>
  <si>
    <t xml:space="preserve">BẢN THUYẾT MINH BÁO CÁO TÀI CHÍNH </t>
  </si>
  <si>
    <t xml:space="preserve">Công ty TNHH Quản lý Quỹ Manulife Việt Nam là một công ty trách nhiệm hữu hạn một thành viên được thành lập theo Quyết định số 04/UBCK-GPHĐQLQ ngày 14 tháng 6 năm 2005 do Ủy ban Chứng khoán Nhà nước </t>
  </si>
  <si>
    <t>cấp và quyết định điều chỉnh mới nhất số 12/GPĐC-UBCK ngày 10 tháng 6 năm 2015.</t>
  </si>
  <si>
    <t xml:space="preserve">Chủ sở hữu duy nhất của Công ty là Công ty trách nhiệm hữu hạn Manulife (Việt Nam), là một doanh nghiệp 100% vốn đầu tư nước ngoài được thành lập tại Việt Nam theo Giấy phép Đầu tư số 2122/GP ngày 12 tháng 6 năm </t>
  </si>
  <si>
    <t xml:space="preserve">1999 do Bộ Kế hoạch và Đầu tư cấp và Giấy phép chấp thuận cho Công ty thực hiện kinh doanh bảo hiểm số 13TC/GCN ngày 20 tháng 5 năm 1999 do Bộ Tài chính cấp. Công ty mẹ đã tiến hành đăng ký lại giấy phép kinh </t>
  </si>
  <si>
    <t xml:space="preserve">doanh theo Luật kinh doanh bảo hiểm và nhận giấy phép thành lập và hoạt động mới số 13 GP/KDBH do Bộ Tài chính cấp ngày 24 tháng 1 năm 2005 và giấy phép kinh doanh điều chỉnh mới nhất số 13/GPĐC24/KDBH ngày </t>
  </si>
  <si>
    <t>24 tháng 7 năm 2018.</t>
  </si>
  <si>
    <t>Thông tư số 125/2011/TT-BTC ngày 5 tháng 9 năm 2011 của Bộ Tài chính về hướng dẫn kế toán áp dụng đối với công ty quản lý quỹ.</t>
  </si>
  <si>
    <t>chính về hướng dẫn kế toán áp dụng đối với công ty quản lý quỹ và các Chuẩn mực kế toán Việt Nam khác do Bộ Tài chính ban hành bao gồm:</t>
  </si>
  <si>
    <t>chấp nhận rộng rãi ở các nước và lãnh thổ khác ngoài Việt Nam.</t>
  </si>
  <si>
    <t xml:space="preserve">Tổng Giám đốc Công ty đã thực hiện đánh giá khả năng tiếp tục hoạt động của Công ty và nhận thấy Công ty có đủ các nguồn lực để duy trì hoạt động kinh doanh trong một tương lai xác định. Ngoài ra, Tổng Giám đốc </t>
  </si>
  <si>
    <t xml:space="preserve">Tiền và các khoản tương đương tiền bao gồm tiền mặt tại quỹ, tiền gửi ngân hàng, các khoản đầu tư ngắn hạn có thời hạn gốc không quá ba tháng, có khả năng chuyển đổi dễ dàng thành các lượng tiền xác định và </t>
  </si>
  <si>
    <t>không có nhiều rủi ro trong chuyển đổi thành tiền.</t>
  </si>
  <si>
    <r>
      <t>Đầu tư ngắn hạn bao gồm tiền gửi có kỳ hạn tại ngân hàng đáo hạn trong vòng 12 tháng hoặc dự định nắm giữ không quá một năm. C</t>
    </r>
    <r>
      <rPr>
        <sz val="10"/>
        <color theme="1"/>
        <rFont val="Arial"/>
        <family val="2"/>
      </rPr>
      <t xml:space="preserve">ác khoản đầu tư này được ghi nhận theo giá gốc vào ngày giao dịch và luôn được phản </t>
    </r>
  </si>
  <si>
    <t>ánh theo giá gốc trong thời gian nắm giữ tiếp theo.</t>
  </si>
  <si>
    <t xml:space="preserve">Các khoản phải thu được xem xét trích lập dự phòng rủi ro theo tuổi nợ quá hạn của khoản nợ hoặc theo tổn thất dự kiến có thể xảy ra trong trường hợp khoản nợ chưa đến hạn thanh toán nhưng tổ chức kinh tế lâm </t>
  </si>
  <si>
    <t xml:space="preserve">vào tình trạng phá sản hoặc đang làm thủ tục giải thể; người nợ mất tích, bỏ trốn, đang bị các cơ quan pháp luật truy tố, giam giữ, xét xử, đang thi hành án hoặc đã chết. Chi phí dự phòng phát sinh được hạch toán vào </t>
  </si>
  <si>
    <t>“Chi phí quản lý doanh nghiệp” trong kỳ.</t>
  </si>
  <si>
    <t xml:space="preserve">Đối với các khoản nợ phải thu quá hạn thanh toán thì mức trích lập dự phòng theo hướng dẫn của Thông tư số 228/2009/TT-BTC do Bộ Tài chính ban hành ngày 7 tháng 12 năm 2009 và Thông tư số 89/2013/TT-BTC ngày </t>
  </si>
  <si>
    <t>28 tháng 6 năm 2013 sửa đổi, bổ sung một số điều của Thông tư 228. Chi tiết tỷ lệ trích lập dự phòng nợ phải thu khó đòi như sau:</t>
  </si>
  <si>
    <t xml:space="preserve">Khi tài sản cố định hữu hình được bán hay thanh lý, các khoản lãi hoặc lỗ phát sinh do thanh lý tài sản (là phần chênh lệch giữa giữa tiền thu thuần từ việc bán tài sản với giá trị còn lại của tài sản) được hạch toán vào </t>
  </si>
  <si>
    <t>tế được tạo ra từ các chi phí này.</t>
  </si>
  <si>
    <t xml:space="preserve">Các nghiệp vụ phát sinh bằng các đơn vị tiền tệ khác với đơn vị tiền tệ trong kế toán của Công ty (VND) được hạch toán theo tỷ giá xấp xỉ với tỷ giá mua bán chuyển khoản trung bình của ngân hàng thương mại nơi </t>
  </si>
  <si>
    <t xml:space="preserve">Công ty thường xuyên có giao dịch (“tỷ giá mua bán chuyển khoản trung bình”). Tỷ giá xấp xỉ này có chênh lệch không vượt quá +/-1% so với tỷ giá mua bán chuyển khoản trung bình. Tỷ giá mua bán chuyển khoản </t>
  </si>
  <si>
    <t>trung bình được xác định hàng tháng trên cơ sở trung bình cộng giữa tỷ giá mua và tỷ giá bán chuyển khoản hàng ngày của ngân hàng thương mại.</t>
  </si>
  <si>
    <t xml:space="preserve">Tại ngày kết thúc kỳ kế toán, các khoản mục tiền tệ có gốc ngoại tệ được đánh giá lại theo tỷ giá chuyển khoản của ngân hàng thương mại nơi Công ty thường xuyên có giao dịch. Tỷ giá chuyển khoản này là tỷ giá mua </t>
  </si>
  <si>
    <t>bán chuyển khoản trung bình của ngân hàng thương mại.</t>
  </si>
  <si>
    <t xml:space="preserve">Tài sản thuế thu nhập và thuế thu nhập phải nộp cho kỳ hiện hành và các kỳ trước được xác định bằng số tiền dự kiến phải nộp cho (hoặc được thu hồi từ) cơ quan thuế, dựa trên các mức thuế suất và các luật thuế có </t>
  </si>
  <si>
    <t>này, thuế thu nhập hiện hành cũng được ghi nhận trực tiếp vào vốn chủ sở hữu.</t>
  </si>
  <si>
    <t xml:space="preserve">Công ty chỉ được bù trừ các tài sản thuế thu nhập hiện hành và thuế thu nhập hiện hành phải trả khi công ty có quyền hợp pháp được bù trừ giữa tài sản thuế thu nhập hiện hành với thuế thu nhập hiện hành phải nộp </t>
  </si>
  <si>
    <t xml:space="preserve">và công ty dự định thanh toán thuế thu nhập hiện hành phải trả và tài sản thuế thu nhập hiện hành trên cơ sở thuần. </t>
  </si>
  <si>
    <t xml:space="preserve">Thuế thu nhập hoãn lại được xác định cho các khoản chênh lệch tạm thời tại ngày kết thúc kỳ kế toán giữa cơ sở tính thuế thu nhập của các tài sản và nợ phải trả và giá trị ghi sổ của chúng cho mục đích lập báo cáo tài </t>
  </si>
  <si>
    <t xml:space="preserve">Thuế thu nhập hoãn lại phải trả được ghi nhận cho tất cả các khoản chênh lệch tạm thời chịu thuế, ngoại trừ thuế thu nhập hoãn lại phải trả phát sinh từ ghi nhận ban đầu của một tài sản hay nợ phải trả từ một giao </t>
  </si>
  <si>
    <t>dịch mà giao dịch này không có ảnh hưởng đến lợi nhuận kế toán và lợi nhuận tính thuế thu nhập (hoặc lỗ tính thuế) tại thời điểm phát sinh giao dịch.</t>
  </si>
  <si>
    <t xml:space="preserve">Tài sản thuế thu nhập hoãn lại cần được ghi nhận cho tất cả các chênh lệch tạm thời được khấu trừ, giá trị được khấu trừ chuyển sang các năm sau của các khoản lỗ tính thuế và các khoản ưu đãi thuế chưa sử dụng, khi </t>
  </si>
  <si>
    <t xml:space="preserve">chắc chắn trong tương lai sẽ có lợi nhuận tính thuế để sử dụng những chênh lệch tạm thời được khấu trừ, các khoản lỗ tính thuế và các ưu đãi thuế chưa sử dụng này, ngoại trừ tài sản thuế hoãn lại phát sinh từ ghi </t>
  </si>
  <si>
    <t>nhận ban đầu của một tài sản hoặc nợ phải trả từ một giao dịch mà giao dịch này không có ảnh hưởng đến lợi nhuận kế toán và lợi nhuận tính thuế thu nhập (hoặc lỗ tính thuế) tại thời điểm phát sinh giao dịch.</t>
  </si>
  <si>
    <t xml:space="preserve">Giá trị ghi sổ của tài sản thuế thu nhập doanh nghiệp hoãn lại phải được xem xét lại vào ngày kết thúc kỳ kế toán và phải giảm giá trị ghi sổ của tài sản thuế thu nhập hoãn lại đến mức bảo đảm chắc chắn có đủ lợi </t>
  </si>
  <si>
    <t xml:space="preserve">nhuận tính thuế cho phép lợi ích của một phần hoặc toàn bộ tài sản thuế thu nhập hoãn lại được sử dụng. Các tài sản thuế thu nhập doanh nghiệp hoãn lại chưa được ghi nhận trước đây được xem xét lại vào ngày kết </t>
  </si>
  <si>
    <t>thúc kỳ kế toán và được ghi nhận khi chắc chắn có đủ lợi nhuận tính thuế trong tương lai để có thể sử dụng các tài sản thuế thu nhập hoãn lại chưa ghi nhận này.</t>
  </si>
  <si>
    <t xml:space="preserve">Tài sản thuế thu nhập hoãn lại và thuế thu nhập hoãn lại phải trả được xác định theo thuế suất dự tính sẽ áp dụng cho năm tài chính khi tài sản được thu hồi hay nợ phải trả được thanh toán, dựa trên các mức thuế </t>
  </si>
  <si>
    <t>suất và luật thuế có hiệu lực vào ngày kết thúc kỳ kế toán.</t>
  </si>
  <si>
    <t>hợp này, thuế thu nhập hoãn lại cũng được ghi nhận trực tiếp vào vốn chủ sở hữu.</t>
  </si>
  <si>
    <t xml:space="preserve">Công ty chỉ được bù trừ các tài sản thuế thu nhập hoãn lại và thuế thu nhập hoãn lại phải trả khi công ty có quyền hợp pháp được bù trừ giữa tài sản thuế thu nhập hiện hành với thuế thu nhập hiện hành phải nộp và </t>
  </si>
  <si>
    <t>các tài sản thuế thu nhập hoãn lại và thuế thu nhập hoãn lại phải trả này liên quan tới thuế thu nhập doanh nghiệp được quản lý bởi cùng một cơ quan thuế:</t>
  </si>
  <si>
    <t xml:space="preserve">hợp lý thông qua báo cáo kết quả hoạt động kinh doanh, các khoản cho vay và phải thu, các khoản đầu tư giữ đến ngày đáo hạn và tài sản tài chính sẵn sàng để bán. Công ty quyết định việc phân loại các tài sản tài chính </t>
  </si>
  <si>
    <t>này tại thời điểm ghi nhận lần đầu.</t>
  </si>
  <si>
    <t xml:space="preserve">báo cáo kết quả hoạt động kinh doanh, các khoản nợ phải trả tài chính được xác định theo giá trị phân bổ. Công ty xác định việc phân loại các nợ phải trả tài chính thời điểm ghi nhận lần đầu. </t>
  </si>
  <si>
    <t>5.</t>
  </si>
  <si>
    <t>6.</t>
  </si>
  <si>
    <t>7.</t>
  </si>
  <si>
    <t>8.</t>
  </si>
  <si>
    <t>9.</t>
  </si>
  <si>
    <t>10.</t>
  </si>
  <si>
    <t>11.</t>
  </si>
  <si>
    <t>12.</t>
  </si>
  <si>
    <t>13.</t>
  </si>
  <si>
    <t>14.</t>
  </si>
  <si>
    <t>15.</t>
  </si>
  <si>
    <t>16.</t>
  </si>
  <si>
    <t>17.</t>
  </si>
  <si>
    <t>18.</t>
  </si>
  <si>
    <t>19.</t>
  </si>
  <si>
    <t>20.</t>
  </si>
  <si>
    <t>20.1</t>
  </si>
  <si>
    <t>20.2</t>
  </si>
  <si>
    <t>20.3</t>
  </si>
  <si>
    <t>21.</t>
  </si>
  <si>
    <t xml:space="preserve">22. </t>
  </si>
  <si>
    <t xml:space="preserve">23. </t>
  </si>
  <si>
    <t>24.</t>
  </si>
  <si>
    <t>24.1</t>
  </si>
  <si>
    <t>24.2</t>
  </si>
  <si>
    <t>24.3</t>
  </si>
  <si>
    <t xml:space="preserve">25. </t>
  </si>
  <si>
    <t>26.</t>
  </si>
  <si>
    <t xml:space="preserve">Các báo cáo thuế của Công ty sẽ chịu sự kiểm tra của cơ quan thuế. Do việc áp dụng luật và các quy định về thuế đối với các loại nghiệp vụ khác nhau có thể được giải thích theo nhiều cách khác nhau, số thuế được </t>
  </si>
  <si>
    <t xml:space="preserve">chịu thuế không bao gồm các khoản mục thu nhập chịu thuế hay chi phí được khấu trừ cho mục đích tính thuế trong các kỳ trước và cũng không bao gồm các khoản mục không phải chịu thuế hay không được khấu trừ </t>
  </si>
  <si>
    <t xml:space="preserve">Công ty có rủi ro thị trường, rủi ro tín dụng và rủi ro thanh khoản. Nghiệp vụ quản lý rủi ro là nghiệp vụ không thể thiếu cho toàn bộ hoạt động kinh doanh của Công ty. Công ty đã xây dựng hệ thống kiểm soát nhằm </t>
  </si>
  <si>
    <t xml:space="preserve">đảm bảo sự cân bằng ở mức hợp lý giữa chi phí rủi ro phát sinh và chi phí quản lý rủi ro. Tổng Giám đốc liên tục theo dõi quy trình quản lý rủi ro của Công ty để đảm bảo sự cân bằng hợp lý giữa rủi ro và kiểm soát rủi ro. </t>
  </si>
  <si>
    <t xml:space="preserve">Rủi ro thị trường là rủi ro mà giá trị hợp lý của các luồng tiền trong tương lai của một công cụ tài chính sẽ biến động theo những thay đổi của giá thị trường. Giá thị trường có bốn loại rủi ro: rủi ro lãi suất, rủi ro tiền tệ, </t>
  </si>
  <si>
    <t>rủi ro giá hàng hóa và rủi ro về giá khác, chẳng hạn như rủi ro về giá cổ phần. Công cụ tài chính bị ảnh hưởng bởi rủi ro thị trường bao gồm các khoản tiền gửi.</t>
  </si>
  <si>
    <t xml:space="preserve">Rủi ro lãi suất là rủi ro mà giá trị hợp lý hoặc các luồng tiền trong tương lai của một công cụ tài chính sẽ biến động theo những thay đổi của lãi suất thị trường. Rủi ro thị trường do thay đổi lãi suất của Công ty chủ yếu </t>
  </si>
  <si>
    <t xml:space="preserve">liên quan đến các khoản tương đương tiền và các khoản tiền gửi ngắn hạn của Công ty. Đây là các khoản đầu tư ngắn hạn và không được Công ty nắm giữ nhằm mục đích thu lợi từ sự tăng lên trong giá trị. </t>
  </si>
  <si>
    <t xml:space="preserve">Rủi ro tỷ giá ngoại tệ là rủi ro liên quan đến lỗ phát sinh từ biến động của tỷ giá trao đổi ngoại tệ. Biến động tỷ giá trao đổi giữa đồng Việt Nam và các ngoại tệ mà Công ty có sử dụng có thể ảnh hưởng đến trạng thái tài   </t>
  </si>
  <si>
    <t>ngoại tệ ròng</t>
  </si>
  <si>
    <t xml:space="preserve">Rủi ro tín dụng là rủi ro mà một bên tham gia trong một công cụ tài chính hoặc hợp đồng khách hàng không thực hiện các nghĩa vụ của mình, dẫn đến tổn thất về tài chính. Công ty có rủi ro tín dụng từ hoạt động tài </t>
  </si>
  <si>
    <t>chính của mình, bao gồm tiền gửi ngân hàng.</t>
  </si>
  <si>
    <t xml:space="preserve">Công ty chủ yếu duy trì số dư tiền gửi tại các ngân hàng được nhiều người biết đến ở Việt Nam. Rủi ro tín dụng đối với số dư tiền gửi tại các ngân hàng được quản lý bởi bộ phận ngân quỹ của Công ty theo chính sách </t>
  </si>
  <si>
    <t>của Công ty. Công ty nhận thấy mức độ tập trung rủi ro tín dụng đối với tiền gửi ngân hàng là thấp.</t>
  </si>
  <si>
    <t xml:space="preserve">Rủi ro thanh khoản là rủi ro Công ty gặp khó khăn khi thực hiện các nghĩa vụ tài chính do thiếu vốn. Rủi ro thanh khoản của Công ty chủ yếu phát sinh từ việc các tài sản tài chính và nợ phải trả tài chính có các thời điểm </t>
  </si>
  <si>
    <t>đáo hạn lệch nhau.</t>
  </si>
  <si>
    <t xml:space="preserve">Công ty giám sát rủi ro thanh khoản thông qua việc duy trì một lượng tiền mặt và các khoản tương đương tiền ở mức mà Tổng Giám đốc cho là đủ để đáp ứng cho các hoạt động của Công ty và để giảm thiểu ảnh hưởng </t>
  </si>
  <si>
    <t xml:space="preserve">của những biến động về luồng tiền. </t>
  </si>
  <si>
    <t xml:space="preserve">Giá trị hợp lý của các tài sản tài chính và nợ phải trả tài chính được phản ánh theo giá trị mà công cụ tài chính có thể được chuyển đổi trong một giao dịch hiện tại giữa các bên tham gia, ngoại trừ trường hợp bắt buộc </t>
  </si>
  <si>
    <t>phải bán hoặc thanh lý.</t>
  </si>
  <si>
    <t xml:space="preserve">Giá trị hợp lý của tiền và các khoản tương đương tiền, khoản đầu tư tài chính ngắn hạn, phải thu hoạt động nghiệp vụ, phải thu khác, khoản phải trả khác và chi phí phải trả tương đương với giá trị ghi sổ của các khoản </t>
  </si>
  <si>
    <t>mục này do chủ yếu những công cụ này có kỳ hạn ngắn.</t>
  </si>
  <si>
    <t xml:space="preserve">Tổng Giám đốc Công ty khẳng định báo cáo tài chính quý đính kèm được lập tuân thủ theo các Chuẩn mực kế toán Việt Nam, Chế độ kế toán doanh nghiệp Việt Nam và các chính sách kế toán được quy định tại </t>
  </si>
  <si>
    <t xml:space="preserve">Báo cáo tài chính quý của Công ty được lập phù hợp với Chế độ kế toán doanh nghiệp Việt Nam và các chính sách kế toán được quy định tại Thông tư số 125/2011/TT-BTC ngày 5 tháng 9 năm 2011 của Bộ Tài </t>
  </si>
  <si>
    <t xml:space="preserve">báo cáo tài chính quý được trình bày kèm theo và việc sử dụng các báo cáo này không dành cho các đối tượng không được cung cấp các thông tin về các thủ tục, nguyên tắc và thông lệ kế toán tại Việt Nam và </t>
  </si>
  <si>
    <t xml:space="preserve">hơn nữa các báo cáo này không được chủ định trình bày tình hình tài chính quý, kết quả hoạt động kinh doanh quý và lưu chuyển tiền tệ quý theo các nguyên tắc và thông lệ kế toán được </t>
  </si>
  <si>
    <t>không nhận thấy có sự không chắc chắn trọng yếu nào có thể ảnh hưởng đến khả năng hoạt động liên tục của Công ty. Do vậy, báo cáo tài chính quý này được lập trên cơ sở giả định hoạt động liên tục.</t>
  </si>
  <si>
    <t xml:space="preserve">Các chính sách kế toán của Công ty sử dụng để lập báo cáo tài chính quý được áp dụng nhất quán với các chính sách đã được sử dụng để lập báo cáo tài chính cho năm tài chính kết thúc ngày 31 tháng 12 năm 2017. </t>
  </si>
  <si>
    <t>Các khoản phải thu được trình bày trên báo cáo tài chính quý theo giá trị ghi sổ các khoản phải thu từ khách hàng và phải thu khác cùng với dự phòng được lập cho các khoản phải thu khó đòi.</t>
  </si>
  <si>
    <t xml:space="preserve">Theo đó, bảng cân đối kế toán quý, báo cáo kết quả hoạt động kinh doanh quý, báo cáo lưu chuyển tiền tệ quý, báo cáo tình hình biến động vốn chủ sở hữu quý và các thuyết minh </t>
  </si>
  <si>
    <t xml:space="preserve">Các chi phí mua sắm, nâng cấp và đổi mới tài sản cố định được ghi tăng nguyên giá của tài sản và chi phí bảo trì, sửa chữa được hạch toán vào kết quả hoạt động kinh doanh quý khi phát sinh. </t>
  </si>
  <si>
    <t>kết quả hoạt động kinh doanh quý.</t>
  </si>
  <si>
    <t xml:space="preserve">Các khoản tiền thuê theo hợp đồng thuê hoạt động được hạch toán vào kết quả hoạt động kinh doanh quý theo phương pháp đường thẳng trong thời hạn của hợp đồng thuê. </t>
  </si>
  <si>
    <t xml:space="preserve">Chi phí trả trước bao gồm các chi phí trả trước ngắn hạn hoặc chi phí trả trước dài hạn trên bảng cân đối kế toán quý và được phân bổ trong khoảng thời gian trả trước của chi phí tương ứng với các lợi ích kinh </t>
  </si>
  <si>
    <t xml:space="preserve">Trợ cấp thôi việc cho nhân viên được trích trước vào cuối mỗi kỳ báo cáo cho toàn bộ người lao động đã làm việc tại Công ty được từ đủ 12 tháng trở lên theo tỷ lệ bằng một nửa mức lương bình quân tháng cho mỗi </t>
  </si>
  <si>
    <t xml:space="preserve">năm làm việc cho khoảng thời gian người lao động đã làm việc thực tế cho Công ty nhưng không tham gia bảo hiểm thất nghiệp theo quy định của Luật Bảo hiểm xã hội mà chưa được chi trả khoản Trợ cấp thôi việc. </t>
  </si>
  <si>
    <t xml:space="preserve">Mức lương bình quân tháng dùng để tính trợ cấp thôi việc sẽ được điều chỉnh vào cuối mỗi kỳ báo cáo theo mức lương bình quân của sáu tháng gần nhất tính đến thời điểm lập báo cáo. Tăng hoặc giảm trong khoản </t>
  </si>
  <si>
    <t xml:space="preserve">trích trước này ngoại trừ phần thanh toán thực tế cho người lao động sẽ được ghi nhận vào báo cáo kết quả kinh doanh quý. </t>
  </si>
  <si>
    <t>Tất cả các khoản chênh lệch tỷ giá thực tế phát sinh trong kỳ và chênh lệch do đánh giá lại số dư tiền tệ có gốc ngoại tệ cuối kỳ được hạch toán vào báo cáo kết quả hoạt động kinh doanh quý.</t>
  </si>
  <si>
    <t>hiệu lực đến ngày kết thúc kỳ kế toán quý.</t>
  </si>
  <si>
    <r>
      <t>Thuế thu nhập hiện hành được ghi nhận vào kết quả hoạt động kinh doanh quý</t>
    </r>
    <r>
      <rPr>
        <sz val="10"/>
        <color theme="1"/>
        <rFont val="Arial"/>
        <family val="2"/>
      </rPr>
      <t xml:space="preserve"> </t>
    </r>
    <r>
      <rPr>
        <sz val="10"/>
        <color rgb="FF000000"/>
        <rFont val="Arial"/>
        <family val="2"/>
      </rPr>
      <t xml:space="preserve">ngoại trừ trường hợp thuế thu nhập phát sinh liên quan đến một khoản mục được ghi thẳng vào vốn chủ sở hữu, trong trường hợp </t>
    </r>
  </si>
  <si>
    <t>chính quý.</t>
  </si>
  <si>
    <t xml:space="preserve">Thuế thu nhập hoãn lại được ghi nhận vào kết quả hoạt động kinh doanh quý ngoại trừ trường hợp thuế thu nhập phát sinh liên quan đến một khoản mục được ghi thẳng vào vốn chủ sở hữu, trong trường </t>
  </si>
  <si>
    <t xml:space="preserve">Theo Thông tư số 210/2009/TT-BTC (“Thông tư 210”), tài sản tài chính được phân loại một cách phù hợp, cho mục đích thuyết minh trong báo cáo tài chính quý, thành tài sản tài chính được ghi nhận theo giá trị </t>
  </si>
  <si>
    <t xml:space="preserve">Nợ phải trả tài chính theo phạm vi của Thông tư 210, cho mục đích thuyết minh trong báo cáo tài chính quý, được phân loại một cách phù hợp thành các khoản nợ phải trả tài chính được ghi nhận thông qua </t>
  </si>
  <si>
    <t>Các tài sản tài chính và nợ phải trả tài chính được bù trừ và giá trị thuần sẽ được trình bày trên bảng cân đối kế toán quý nếu, và chỉ nếu, Công ty có quyền hợp pháp thực hiện việc bù trừ các giá trị đã được ghi nhận này và có ý định bù trừ trên cơ sở thuần, hoặc thu được các tài sản và thanh toán nợ phải trả đồng thời.</t>
  </si>
  <si>
    <t>trình bày trên báo cáo tài chính quý có thể sẽ bị thay đổi theo quyết định cuối cùng của cơ quan thuế.</t>
  </si>
  <si>
    <t xml:space="preserve">Thuế TNDN phải trả được xác định dựa trên thu nhập chịu thuế của kỳ hiện tại. Thu nhập chịu thuế của Công ty khác với thu nhập được báo cáo trong báo cáo kết quả hoạt động kinh doanh quý vì thu nhập </t>
  </si>
  <si>
    <t>cho mục đích tính thuế. Thuế TNDN hiện hành phải trả của Công ty được tính theo thuế suất đã ban hành đến ngày kết thúc kỳ kế toán quý.</t>
  </si>
  <si>
    <t xml:space="preserve">Báo cáo kết quả kinh doanh </t>
  </si>
  <si>
    <t xml:space="preserve">Bảng cân đối kế toán </t>
  </si>
  <si>
    <t xml:space="preserve">chính và kết quả hoạt động quý của Công ty. Rủi ro tỷ giá ngoại tệ đối với Công ty chủ yếu đến từ tỷ giá trao đổi giữa đô la Mỹ và đồng Việt Nam. Công ty hạn chế rủi ro này bằng cách giảm thiểu trạng thái .  </t>
  </si>
  <si>
    <t>Bảng dưới đây trình bày giá trị ghi sổ và giá trị hợp lý của các công cụ tài chính được trình bày trong báo cáo tài chính quý của Công ty:</t>
  </si>
  <si>
    <t xml:space="preserve">CÁC SỰ KIỆN PHÁT SINH SAU NGÀY KẾT THÚC KỲ KẾ TOÁN </t>
  </si>
  <si>
    <t>Không có sự kiện quan trọng nào xảy ra kể từ ngày kết thúc kỳ kế toán yêu cầu phải có các điều chỉnh hoặc thuyết minh trong báo cáo tài chính.</t>
  </si>
  <si>
    <r>
      <t>-</t>
    </r>
    <r>
      <rPr>
        <sz val="7"/>
        <color rgb="FF000000"/>
        <rFont val="Times New Roman"/>
        <family val="1"/>
      </rPr>
      <t xml:space="preserve">     </t>
    </r>
    <r>
      <rPr>
        <sz val="10"/>
        <color rgb="FF000000"/>
        <rFont val="Arial"/>
        <family val="2"/>
      </rPr>
      <t>Ngân hàng BNP Paribas, chi nhánh Thành phố Hồ Chí Minh</t>
    </r>
  </si>
  <si>
    <t>PLGrid YTD Actual</t>
  </si>
  <si>
    <t>2017 Sep</t>
  </si>
  <si>
    <t>Calendar periods 2017 Jan (2017-001) - 2017 Sep (2017-009)</t>
  </si>
  <si>
    <t>VND 2017009 CYTD</t>
  </si>
  <si>
    <t>Front Office - Sales</t>
  </si>
  <si>
    <t>Front Office - Investment</t>
  </si>
  <si>
    <t>Back Office</t>
  </si>
  <si>
    <t>Service Area</t>
  </si>
  <si>
    <t>CVN
0263 Manulife Asset Management (Vietnam)</t>
  </si>
  <si>
    <t>Distribution - Wholesale</t>
  </si>
  <si>
    <t>Invt. Mgmt. - Equity (Local)</t>
  </si>
  <si>
    <t>Invt. Mgmt. - Fixed Income (Local)</t>
  </si>
  <si>
    <t>Finance</t>
  </si>
  <si>
    <t>Human Resources</t>
  </si>
  <si>
    <t>Legal</t>
  </si>
  <si>
    <t>Operations</t>
  </si>
  <si>
    <t>IS - Local</t>
  </si>
  <si>
    <t>Common Costs (Asia Div)</t>
  </si>
  <si>
    <t>Total</t>
  </si>
  <si>
    <t>B Budget</t>
  </si>
  <si>
    <t>Var</t>
  </si>
  <si>
    <t>Lawson Account</t>
  </si>
  <si>
    <t>Local Account</t>
  </si>
  <si>
    <t>In SUN</t>
  </si>
  <si>
    <t>In Map</t>
  </si>
  <si>
    <t>7268</t>
  </si>
  <si>
    <t>7140</t>
  </si>
  <si>
    <t>7266</t>
  </si>
  <si>
    <t>7138</t>
  </si>
  <si>
    <t>7143</t>
  </si>
  <si>
    <t>7960</t>
  </si>
  <si>
    <t>7269</t>
  </si>
  <si>
    <t>8424</t>
  </si>
  <si>
    <t>8914</t>
  </si>
  <si>
    <t>WA 7268</t>
  </si>
  <si>
    <t>WA 7140</t>
  </si>
  <si>
    <t>WA 7266</t>
  </si>
  <si>
    <t>WA 7138</t>
  </si>
  <si>
    <t>WA 7143</t>
  </si>
  <si>
    <t>WA 7960</t>
  </si>
  <si>
    <t>WA 7269</t>
  </si>
  <si>
    <t>WA 8424</t>
  </si>
  <si>
    <t>WA 8914</t>
  </si>
  <si>
    <t>A60002278</t>
  </si>
  <si>
    <t>A60000278</t>
  </si>
  <si>
    <t>A55001278</t>
  </si>
  <si>
    <t>P 200023 BANK INT-OTHER INV INC</t>
  </si>
  <si>
    <t>P 200023 Interest Income - Bank and Other</t>
  </si>
  <si>
    <t>Y</t>
  </si>
  <si>
    <t>P 200600 INTEREST INCOME-SHORT TERM</t>
  </si>
  <si>
    <t>P 200600 Interest Income - Short Term Inv.</t>
  </si>
  <si>
    <t>P 299000 CURRENCY ADJUSTMENTS</t>
  </si>
  <si>
    <t>P 299000 Currency Adjustments</t>
  </si>
  <si>
    <t>MP010 Investment Income</t>
  </si>
  <si>
    <t>MP020 Advisory Fees and Other</t>
  </si>
  <si>
    <t>P 337012 SEG FUND FEES</t>
  </si>
  <si>
    <t>P 337012 Mutual Fund - Mgmt. Fees Accrued</t>
  </si>
  <si>
    <t>P 337013 MUTUAL FUND FEES</t>
  </si>
  <si>
    <t>P 337013 Mutual Fund - Mgmt. Fees Cash</t>
  </si>
  <si>
    <t>MP030 Management Fees and Other</t>
  </si>
  <si>
    <t>P 341830 ADVISORY FEE INC ASIA &amp; OTHER SOURCE - CO 0014MLISING</t>
  </si>
  <si>
    <t>P 341830 Internal - Asia Retail Sub-advisory Fee Inc.</t>
  </si>
  <si>
    <t>MP040 Intercompany Management Fees</t>
  </si>
  <si>
    <t>P 337015 MGT FEE - GENERAL FUND ASSETS - CO 0001MLI</t>
  </si>
  <si>
    <t>P 337015 General Account - Mgmt. Fees (External)</t>
  </si>
  <si>
    <t>MP050 General Account Management Fees</t>
  </si>
  <si>
    <t>MP060 Asset Allocation Fees</t>
  </si>
  <si>
    <t>P 310101 FRONT END LOAD UPFRONT REVENUE</t>
  </si>
  <si>
    <t>P 310101 Misc. Revenue - Front End Fees</t>
  </si>
  <si>
    <t>P 350172 SURRENDER CHARGES</t>
  </si>
  <si>
    <t>P 350172 Misc. Revenue - Back End Fees</t>
  </si>
  <si>
    <t>MP070 Other Revenue - Net</t>
  </si>
  <si>
    <t>MP080 Revenue</t>
  </si>
  <si>
    <t>P 530000 SINGLE COMMISSION - DIRECT</t>
  </si>
  <si>
    <t>P 530000 Commissions - Distributor Accrual</t>
  </si>
  <si>
    <t>P 536025 BROKER FEES AND COMMISSIONS - DIRECT</t>
  </si>
  <si>
    <t>P 536025 Commissions - Distributor Cash</t>
  </si>
  <si>
    <t>MP090 Commissions on Management Fees and Other</t>
  </si>
  <si>
    <t>MP100 Investment Expenses related to Invested Other</t>
  </si>
  <si>
    <t>MP110 Miscellaneous Investment Expenses</t>
  </si>
  <si>
    <t>MP120 Intercompany Sub-advisory Fees and Other</t>
  </si>
  <si>
    <t>MP130 Inv Mgmt Sub-Advisory Fees-External/3rd</t>
  </si>
  <si>
    <t>MP140 Miscellaneous Inv Related Expenses</t>
  </si>
  <si>
    <t>MP150 Investment Expenses</t>
  </si>
  <si>
    <t>MP160 Net Revenue</t>
  </si>
  <si>
    <t>P 551000 PERMANENT SALARIES (ON PAYROLL)</t>
  </si>
  <si>
    <t>P 551000 Salaries - Permanent Staff (On Payroll)</t>
  </si>
  <si>
    <t>P 551002 CONTRACT SALARIES ON PAYROLL</t>
  </si>
  <si>
    <t>P 551002 Salaries - Contract Staff (On Payroll)</t>
  </si>
  <si>
    <t>MP170 Salaries</t>
  </si>
  <si>
    <t>MP175 Commissions on Advisory Fees and Other</t>
  </si>
  <si>
    <t>MP180 Overtime</t>
  </si>
  <si>
    <t>P 551060 STAFF ANNUAL BONUS</t>
  </si>
  <si>
    <t>P 551060 Bonus - Staff Annual Bonus</t>
  </si>
  <si>
    <t>P 551630 PERFORMANCE BONUS</t>
  </si>
  <si>
    <t>P 551630 Bonus - Securities Plan</t>
  </si>
  <si>
    <t>P 5516300001 Bonus - Securities Plan (prior year)</t>
  </si>
  <si>
    <t>P 551640 VIP BONUS</t>
  </si>
  <si>
    <t>P 551640 Bonus - VIP Bonus</t>
  </si>
  <si>
    <t>P 5516400001 Bonus - VIP Bonus (prior year)</t>
  </si>
  <si>
    <t>MP190 Bonuses</t>
  </si>
  <si>
    <t>MP200 Relocation</t>
  </si>
  <si>
    <t>MP210 Severance</t>
  </si>
  <si>
    <t>P 589540 RETIRING ALLOWANCE</t>
  </si>
  <si>
    <t>P 589540 Benefits - Retirement Allowance</t>
  </si>
  <si>
    <t>P 589610 MISCELLANEOUS BENEFITS</t>
  </si>
  <si>
    <t>P 589610 Benefits - Other</t>
  </si>
  <si>
    <t>P 589878 EMPLYEE COMP-DEF COMP RABBI TRUST</t>
  </si>
  <si>
    <t>P 589878 Benefits - Health Insurance</t>
  </si>
  <si>
    <t>P 589879 EMPLYEE COMP-OTHER PAYROLL TAXES</t>
  </si>
  <si>
    <t>P 589879 Benefits - Care Insurance</t>
  </si>
  <si>
    <t>P 589881 EMPLYEE COMP-NON QUALIFIED PENSIONS</t>
  </si>
  <si>
    <t>P 589881 Benefits - Employment Insurance</t>
  </si>
  <si>
    <t>P 589882 EMPLYEE COMP-BUSINESS UNIT RSU'S</t>
  </si>
  <si>
    <t>P 589882 Benefits - Welfare Insurance</t>
  </si>
  <si>
    <t>P 589884 WHOLESALER FIXED COMPENSATION SALARY REL BENEFITS</t>
  </si>
  <si>
    <t>P 589884 Benefits - Commutation Allowance</t>
  </si>
  <si>
    <t>MP220 Employee Benefits</t>
  </si>
  <si>
    <t>P 589876 RESTRICTED SHARE UNIT EXPENSE</t>
  </si>
  <si>
    <t>P 589876 Share Unit Expense - Restricted</t>
  </si>
  <si>
    <t>MP230 Options and Share Units</t>
  </si>
  <si>
    <t>MP240 Other Personnel Costs</t>
  </si>
  <si>
    <t>MP250 Total Personnel</t>
  </si>
  <si>
    <t>P 561605 FURN/EQUIP/ALT- EXPENSED</t>
  </si>
  <si>
    <t>P 561605 Furniture / Equipment - Expensed</t>
  </si>
  <si>
    <t>MP260 Furn., Equip./Alterations</t>
  </si>
  <si>
    <t>P 568721 DEPRECIATION-FURN/EQUIP</t>
  </si>
  <si>
    <t>P 568721 Depreciation - Furniture</t>
  </si>
  <si>
    <t>P 568722 DEPRECIATION-LEASEHOLD IMPROVMENT</t>
  </si>
  <si>
    <t>P 568722 Amortization - Leasehold Improvements</t>
  </si>
  <si>
    <t>MP270 Depreciation</t>
  </si>
  <si>
    <t>P 562000 RENT EXPENSE -CRE</t>
  </si>
  <si>
    <t>P 562000 Rent - Office Space</t>
  </si>
  <si>
    <t>MP280 Rent Related</t>
  </si>
  <si>
    <t>P 567000 POSTAGE - DIRECT EXPENSES</t>
  </si>
  <si>
    <t>P 567000 Charges - Postage</t>
  </si>
  <si>
    <t>MP290 Postage</t>
  </si>
  <si>
    <t>P 583020 PRINTING (LOCAL - CDN DIV)</t>
  </si>
  <si>
    <t>P 583020 Printing - General</t>
  </si>
  <si>
    <t>P 583402 PRINTING STATIONERY (BUSINESS CARDS/ENVELOPES)</t>
  </si>
  <si>
    <t>P 583402 Printing - Business Cards / Envelopes</t>
  </si>
  <si>
    <t>MP300 Printing</t>
  </si>
  <si>
    <t>P 584200 OFFICE SUPPLIES</t>
  </si>
  <si>
    <t>P 584200 Supplies - General Office</t>
  </si>
  <si>
    <t>MP310 Office Supplies</t>
  </si>
  <si>
    <t>MP320 Office Admin. Misc.</t>
  </si>
  <si>
    <t>P 568010 TELECOM - LOCAL ACCESS</t>
  </si>
  <si>
    <t>P 568010 Telecom - Local Access</t>
  </si>
  <si>
    <t>P 568020 TELECOM LONG DISTANCE</t>
  </si>
  <si>
    <t>P 568020 Telecom - Long Distance</t>
  </si>
  <si>
    <t>P 568030 TELECOMMUNICATION SERVICES</t>
  </si>
  <si>
    <t>P 568030 Telecom - Services</t>
  </si>
  <si>
    <t>P 568055 CELLULAR PHONES</t>
  </si>
  <si>
    <t>P 568055 Telecom - Mobile</t>
  </si>
  <si>
    <t>MP330 Telecom-Voice related charges</t>
  </si>
  <si>
    <t>MP340 Goods and Services Taxes</t>
  </si>
  <si>
    <t>MP350 Total Office Admin.</t>
  </si>
  <si>
    <t>P 564000 EXCHANGE AND BANK CHARGES</t>
  </si>
  <si>
    <t>P 564000 Financial Charges - Exchange and Bank Fees</t>
  </si>
  <si>
    <t>MP360 Financial Charges</t>
  </si>
  <si>
    <t>P 560063 TRAVEL/RELATED EXPS-AUTO TRANS</t>
  </si>
  <si>
    <t>P 560063 T &amp; E - Auto Expense</t>
  </si>
  <si>
    <t>P 560064 TRAVEL/RELATED EXPS-DOMESTIC FLIGHTS</t>
  </si>
  <si>
    <t>P 560064 T &amp; E - Domestic Flight</t>
  </si>
  <si>
    <t>P 560112 TRAVEL/RELATED EXPS-TAXABLE MEALS</t>
  </si>
  <si>
    <t>P 560112 T &amp; E - Meals</t>
  </si>
  <si>
    <t>P 560120 TRAVEL/RELATED EXPS-TRANSPORTATION</t>
  </si>
  <si>
    <t>P 560120 T &amp; E - Transport</t>
  </si>
  <si>
    <t>P 560121 TRAVEL/RELATED EXPS-ACCOMMODATION</t>
  </si>
  <si>
    <t>P 560121 T &amp; E - Hotels</t>
  </si>
  <si>
    <t>P 560124 TRAVEL/RELATED EXPS-OTHER</t>
  </si>
  <si>
    <t>P 560124 T &amp; E - Other</t>
  </si>
  <si>
    <t>P 560125 TRAVEL/RELATED EXPS-AIRFARE</t>
  </si>
  <si>
    <t>P 560125 T &amp; E - International Flight</t>
  </si>
  <si>
    <t>MP370 Travel/Entertainment</t>
  </si>
  <si>
    <t>P 580032 PRODUCTION (CREATIVE) -PRINT</t>
  </si>
  <si>
    <t>P 580032 Advertising - Sales / Marketing Material</t>
  </si>
  <si>
    <t>P 580033 PRODUCTION (CREATIVE) -PR</t>
  </si>
  <si>
    <t>P 580033 Advertising - Gifts and Prom Material</t>
  </si>
  <si>
    <t>P 580035 PRODUCTION (CREATIVE) -OUT OF HOME</t>
  </si>
  <si>
    <t>P 580035 Advertising - Meeting Costs</t>
  </si>
  <si>
    <t>P 580036 PRODUCTION (CREATIVE) -WEBSITE</t>
  </si>
  <si>
    <t>P 580036 Advertising - Websites</t>
  </si>
  <si>
    <t>P 580040 CREATIVE AGENCY</t>
  </si>
  <si>
    <t>P 580040 Advertising - Media</t>
  </si>
  <si>
    <t>P 581170 MARKETING MEMBERSHIPS &amp; SUBSCRIPTIONS</t>
  </si>
  <si>
    <t>P 581170 Advertising - Others</t>
  </si>
  <si>
    <t>MP380 Adv./Promo./Corp. Mkt.</t>
  </si>
  <si>
    <t>MP390 Meeting/Conferences</t>
  </si>
  <si>
    <t>P 590000 PROFESSIONAL MEMBERSHIP FEES</t>
  </si>
  <si>
    <t>P 590000 Membership Fees</t>
  </si>
  <si>
    <t>MP400 Memberships</t>
  </si>
  <si>
    <t>P 569500 REGISTRATION FEES - BRANCHES</t>
  </si>
  <si>
    <t>P 569500 Educational - Registration Fees</t>
  </si>
  <si>
    <t>P 569900 BOOKS AND PERIODICALS</t>
  </si>
  <si>
    <t>P 569900 Educational - Books and Periodicals</t>
  </si>
  <si>
    <t>P 569920 ELEARNING SOFTWARE EDUCATION/TRAINING</t>
  </si>
  <si>
    <t>P 569920 Educational - Software / Training</t>
  </si>
  <si>
    <t>MP410 Education/Training</t>
  </si>
  <si>
    <t>P 582000 AUDITS</t>
  </si>
  <si>
    <t>P 582000 Professional Fees - Audit</t>
  </si>
  <si>
    <t>MP420 Legal/Audit</t>
  </si>
  <si>
    <t>MP430 Consulting</t>
  </si>
  <si>
    <t>P 594470 DONATIONS-MISCELLANEOUS ITEMS</t>
  </si>
  <si>
    <t>P 594470 Donations</t>
  </si>
  <si>
    <t>MP440 Donations</t>
  </si>
  <si>
    <t>P 594000 INSURANCE EXCEPT ON REAL ESTATE</t>
  </si>
  <si>
    <t>P 594000 Misc. Expense - Insurance, ex Real Estate</t>
  </si>
  <si>
    <t>P 594010 BUSINESS LICENCES &amp; OTHER FEES</t>
  </si>
  <si>
    <t>P 594010 Misc. Expense - Business License &amp; Other</t>
  </si>
  <si>
    <t>P 594014 MISC FEES &amp; ADMIN</t>
  </si>
  <si>
    <t>P 594014 Misc. Expense - Other</t>
  </si>
  <si>
    <t>P 594100 SUNDRY CHARGES</t>
  </si>
  <si>
    <t>P 594100 Misc. Expense - Sundry Charges</t>
  </si>
  <si>
    <t>P 594551 GIFT ITEMS</t>
  </si>
  <si>
    <t>P 594551 Misc. Expense - Gift Items</t>
  </si>
  <si>
    <t>MP450 Miscell</t>
  </si>
  <si>
    <t>P 594140 MARKET DATA PRODUCTS &amp; SERVICES</t>
  </si>
  <si>
    <t>P 594140 Market Data Products and Services</t>
  </si>
  <si>
    <t>MP455 Market Data</t>
  </si>
  <si>
    <t>MP460 Total Business Development</t>
  </si>
  <si>
    <t>P 561141 OUTSOURCES SERVICES - OTHER</t>
  </si>
  <si>
    <t>P 561141 Outsourcing - Operations</t>
  </si>
  <si>
    <t>MP465 Outsourcing - Operations</t>
  </si>
  <si>
    <t>MP466 Operations Outsourcing</t>
  </si>
  <si>
    <t>P 561120 H/W MAINTENANCE</t>
  </si>
  <si>
    <t>P 561120 Systems - Hardware Maintenance</t>
  </si>
  <si>
    <t>P 561150 S/W MTCE FOR APPLICATION SYSTEMS &amp; MIDDLEWARE</t>
  </si>
  <si>
    <t>P 561150 Systems - Software Maintenance (Applications)</t>
  </si>
  <si>
    <t>MP470 Purchases &amp; Maintenance</t>
  </si>
  <si>
    <t>MP480 Outsourcing - Systems</t>
  </si>
  <si>
    <t>P 568790 AMORTIZATION - I&amp;O</t>
  </si>
  <si>
    <t>P 568790 Depreciation - EDP Equipment (Hardware)</t>
  </si>
  <si>
    <t>MP490 Amortization</t>
  </si>
  <si>
    <t>MP500 Telecom-Data related charges</t>
  </si>
  <si>
    <t>MP510 Total IS Related Expenses</t>
  </si>
  <si>
    <t>MP520 Taxes, Licenses Fees</t>
  </si>
  <si>
    <t>MP530 Other Operating Expenses</t>
  </si>
  <si>
    <t>MP540 Other Direct</t>
  </si>
  <si>
    <t>MP550 Total Direct Expenses</t>
  </si>
  <si>
    <t>P 598800 MANULIFE MGT FEES - CO 0001MLI</t>
  </si>
  <si>
    <t>P 598800 Internal Service Fee - Various</t>
  </si>
  <si>
    <t>MP570 Service Fees</t>
  </si>
  <si>
    <t>MP590 Offshore TP Summary Accounts</t>
  </si>
  <si>
    <t>MP610 Transfer Pricing Summary Accounts</t>
  </si>
  <si>
    <t>MP620 Service Fees &amp; Recoveries</t>
  </si>
  <si>
    <t>MP623 Total General Expenses</t>
  </si>
  <si>
    <t>MP626 Income Before Support Allocations</t>
  </si>
  <si>
    <t>MP630 Divisional OH (Exc Branding)</t>
  </si>
  <si>
    <t>P 599263 FINANCE</t>
  </si>
  <si>
    <t>P 599263 Functional Allocation - Finance</t>
  </si>
  <si>
    <t>P 599264 HUMAN RESOURCES</t>
  </si>
  <si>
    <t>P 599264 Functional Allocation - HR</t>
  </si>
  <si>
    <t>P 599267 IS</t>
  </si>
  <si>
    <t>P 599267 Functional Allocation - Systems</t>
  </si>
  <si>
    <t>P 599268 LEGAL, COMPLIANCE &amp; AUDIT</t>
  </si>
  <si>
    <t>P 599268 Functional Allocation - Legal, Compliance &amp; Audit</t>
  </si>
  <si>
    <t>P 599271 OPERATIONS</t>
  </si>
  <si>
    <t>P 599271 Functional Allocation - Operations</t>
  </si>
  <si>
    <t>MP640 Divisional OH (By Function)</t>
  </si>
  <si>
    <t>MP650 Divisional Overhead</t>
  </si>
  <si>
    <t>MP670 Shared Services Allocation</t>
  </si>
  <si>
    <t>MP680 Total Allocated Expenses</t>
  </si>
  <si>
    <t>MP683 Income After Support Allocations</t>
  </si>
  <si>
    <t>MP686 Fund Management Allocation</t>
  </si>
  <si>
    <t>MP690 Income Before Taxes</t>
  </si>
  <si>
    <t>MP700 Deferred Tax Provision</t>
  </si>
  <si>
    <t>MP710 Income Tax Expense</t>
  </si>
  <si>
    <t>MP720 Income Taxes</t>
  </si>
  <si>
    <t>MP730 Operating Income</t>
  </si>
  <si>
    <t>MP760 Income Statement</t>
  </si>
  <si>
    <t>MPIGN Ignored Accounts</t>
  </si>
  <si>
    <t>MPMEM Memo Accounts</t>
  </si>
  <si>
    <t>MPUNM Unmapped Accounts</t>
  </si>
  <si>
    <t>P 550250 TEMPORARY HELP/CONTRACTORS FEES</t>
  </si>
  <si>
    <t>P 550250 Salaries - Temporary Staff (Off Payroll)</t>
  </si>
  <si>
    <t>P 551200 PERMANENT AND CONTRACT OVERTIME</t>
  </si>
  <si>
    <t>P 551200 Overtime</t>
  </si>
  <si>
    <t>P 552830 EMPLOYEE MEDICALS</t>
  </si>
  <si>
    <t>P 552830 Benefits - Employee Medicals</t>
  </si>
  <si>
    <t>P 552851 RECRUITING SERVICES/SEARCH FIRM FEES</t>
  </si>
  <si>
    <t>P 552851 Recruiting Fees</t>
  </si>
  <si>
    <t>P 561612 FURN/EQUIP REPAIRS</t>
  </si>
  <si>
    <t>P 561612 Furniture / Equipment - Repair Expense</t>
  </si>
  <si>
    <t>P 580034 PRODUCTION (CREATIVE) -RADIO</t>
  </si>
  <si>
    <t>P 580034 Advertising - Audio / Video</t>
  </si>
  <si>
    <t>P 580043 SPORTS SPONSORSHIPS &amp; PARTNERSHIPS</t>
  </si>
  <si>
    <t>P 580043 Advertising - Sponsorship</t>
  </si>
  <si>
    <t>P 545099 SUNDRY TAXES</t>
  </si>
  <si>
    <t>P 545099 Misc. Expense - Sundry Taxes</t>
  </si>
  <si>
    <t>P 706000 DEFERRED TAX EXP - CURRENT YR</t>
  </si>
  <si>
    <t>P 706000 Deferred Tax - Current Year</t>
  </si>
  <si>
    <t>P 704600 INCOME TAX PROVISION CURR YR</t>
  </si>
  <si>
    <t>P 704600 Income Tax - Current Year</t>
  </si>
  <si>
    <t>Ledger:</t>
  </si>
  <si>
    <t>A Actual</t>
  </si>
  <si>
    <t>Company:</t>
  </si>
  <si>
    <t>CVN 0263 Manulife Asset Management (Vietnam)</t>
  </si>
  <si>
    <t>Report Item:</t>
  </si>
  <si>
    <t>MP030 Management Fees and Other</t>
  </si>
  <si>
    <t>Report Format:</t>
  </si>
  <si>
    <t>MGMT Management</t>
  </si>
  <si>
    <t>From Period:</t>
  </si>
  <si>
    <t>2018/001</t>
  </si>
  <si>
    <t>Upto Period:</t>
  </si>
  <si>
    <t>2018/009</t>
  </si>
  <si>
    <t>Cmp</t>
  </si>
  <si>
    <t>Acc Code</t>
  </si>
  <si>
    <t>Account Name</t>
  </si>
  <si>
    <t>Type</t>
  </si>
  <si>
    <t>Period</t>
  </si>
  <si>
    <t>Trans Dt</t>
  </si>
  <si>
    <t>Post Dt</t>
  </si>
  <si>
    <t>J No</t>
  </si>
  <si>
    <t>J Line</t>
  </si>
  <si>
    <t>J Type</t>
  </si>
  <si>
    <t>J Src</t>
  </si>
  <si>
    <t>T Ref</t>
  </si>
  <si>
    <t>Desc</t>
  </si>
  <si>
    <t>Alc</t>
  </si>
  <si>
    <t>Func Amount</t>
  </si>
  <si>
    <t>Conv</t>
  </si>
  <si>
    <t>Tx Amt</t>
  </si>
  <si>
    <t>Dept</t>
  </si>
  <si>
    <t>L WA</t>
  </si>
  <si>
    <t>L AU</t>
  </si>
  <si>
    <t>Proj</t>
  </si>
  <si>
    <t>T0</t>
  </si>
  <si>
    <t>T1</t>
  </si>
  <si>
    <t>T2</t>
  </si>
  <si>
    <t>T3</t>
  </si>
  <si>
    <t>T4</t>
  </si>
  <si>
    <t>T5</t>
  </si>
  <si>
    <t>T6</t>
  </si>
  <si>
    <t>T7</t>
  </si>
  <si>
    <t>T8</t>
  </si>
  <si>
    <t>T9</t>
  </si>
  <si>
    <t>ACD</t>
  </si>
  <si>
    <t>AI</t>
  </si>
  <si>
    <t>L Acc</t>
  </si>
  <si>
    <t>Lawson Account Name</t>
  </si>
  <si>
    <t>RI Code</t>
  </si>
  <si>
    <t>Report Item Name</t>
  </si>
  <si>
    <t>Sub Acc Pfx</t>
  </si>
  <si>
    <t>Req CC</t>
  </si>
  <si>
    <t>Fd Code</t>
  </si>
  <si>
    <t>Fd Name</t>
  </si>
  <si>
    <t>Fd Type</t>
  </si>
  <si>
    <t>0263</t>
  </si>
  <si>
    <t>337013</t>
  </si>
  <si>
    <t>P</t>
  </si>
  <si>
    <t>REVEN</t>
  </si>
  <si>
    <t>VHR</t>
  </si>
  <si>
    <t>RMIS180903</t>
  </si>
  <si>
    <t>Mgt. Fees Receipt 08/18</t>
  </si>
  <si>
    <t/>
  </si>
  <si>
    <t>AVMR00100</t>
  </si>
  <si>
    <t>9999</t>
  </si>
  <si>
    <t>MUTUAL FUND FEES</t>
  </si>
  <si>
    <t>MP030</t>
  </si>
  <si>
    <t>Management Fees and Other</t>
  </si>
  <si>
    <t>0</t>
  </si>
  <si>
    <t>False</t>
  </si>
  <si>
    <t>SVNMAM_V0MAFE</t>
  </si>
  <si>
    <t>Manulife Equity Fund - MAFEQI (QUY DAU TU CO PHIEU MANULIFE)</t>
  </si>
  <si>
    <t>Mutual Fund</t>
  </si>
  <si>
    <t>337012</t>
  </si>
  <si>
    <t>JV1809001</t>
  </si>
  <si>
    <t>Mgt. Fees Reversal 08/18</t>
  </si>
  <si>
    <t>SEG FUND FEES</t>
  </si>
  <si>
    <t>Mgt. Fees Accrual 09/18</t>
  </si>
  <si>
    <t>RMIS180904</t>
  </si>
  <si>
    <t>AVMR00200</t>
  </si>
  <si>
    <t>SVNMAM_MAFBAL</t>
  </si>
  <si>
    <t>Manulife Balanced Fund - MAFBAL (QUY DAU TU CAN BANG MANULIFE)</t>
  </si>
  <si>
    <t>JV1809003</t>
  </si>
  <si>
    <t>2018/008</t>
  </si>
  <si>
    <t>JV1808024</t>
  </si>
  <si>
    <t>Mgt. Fees Rev 07/18_Adj</t>
  </si>
  <si>
    <t>Mgt. Fees Reversal 07/18</t>
  </si>
  <si>
    <t>RMIS180804</t>
  </si>
  <si>
    <t>Mgt. Fees Receipt 07/18</t>
  </si>
  <si>
    <t>JV1808001</t>
  </si>
  <si>
    <t>Mgt. Fees Accrual 08/18</t>
  </si>
  <si>
    <t>RMIS180803</t>
  </si>
  <si>
    <t>JV1808003</t>
  </si>
  <si>
    <t>2018/007</t>
  </si>
  <si>
    <t>RMIS180704</t>
  </si>
  <si>
    <t>Mgt. Fees Receipt 06/18</t>
  </si>
  <si>
    <t>JV1807001</t>
  </si>
  <si>
    <t>Mgt. Fees Reversal 06/18</t>
  </si>
  <si>
    <t>Mgt. Fees Accrual 07/18</t>
  </si>
  <si>
    <t>RMIS180703</t>
  </si>
  <si>
    <t>JV1807003</t>
  </si>
  <si>
    <t>2018/006</t>
  </si>
  <si>
    <t>RMIS180607</t>
  </si>
  <si>
    <t>Mgt. Fees Receipt 05/18</t>
  </si>
  <si>
    <t>JV1806001</t>
  </si>
  <si>
    <t>Mgt. Fees Reversal 05/18</t>
  </si>
  <si>
    <t>Mgt. Fees Accrual 06/18</t>
  </si>
  <si>
    <t>RMIS180608</t>
  </si>
  <si>
    <t>JV1806003</t>
  </si>
  <si>
    <t>2018/005</t>
  </si>
  <si>
    <t>RMIS180503</t>
  </si>
  <si>
    <t>Mgt. Fees Receipt 04/18</t>
  </si>
  <si>
    <t>JV1805001</t>
  </si>
  <si>
    <t>Mgt. Fees Reversal 04/18</t>
  </si>
  <si>
    <t>Mgt. Fees Accrual 05/18</t>
  </si>
  <si>
    <t>RMIS180504</t>
  </si>
  <si>
    <t>JV1805003</t>
  </si>
  <si>
    <t>2018/004</t>
  </si>
  <si>
    <t>RMIS180405</t>
  </si>
  <si>
    <t>Mgt. Fees Receipt 03/18</t>
  </si>
  <si>
    <t>JV1804001</t>
  </si>
  <si>
    <t>Mgt. Fees Reversal 03/18</t>
  </si>
  <si>
    <t>Mgt. Fees Accrual 04/18</t>
  </si>
  <si>
    <t>RMIS180406</t>
  </si>
  <si>
    <t>JV1804003</t>
  </si>
  <si>
    <t>2018/003</t>
  </si>
  <si>
    <t>JV1803005</t>
  </si>
  <si>
    <t>Mgt. Fees Accrual 03/18</t>
  </si>
  <si>
    <t>Mgt. Fees Accrual 02/18</t>
  </si>
  <si>
    <t>RMIS180305</t>
  </si>
  <si>
    <t>Mgt. Fees Receipt 02/18</t>
  </si>
  <si>
    <t>JV1803003</t>
  </si>
  <si>
    <t>Mgt. Fees Reversal 02/18</t>
  </si>
  <si>
    <t>RMIS180306</t>
  </si>
  <si>
    <t>2018/002</t>
  </si>
  <si>
    <t>RMIS180207</t>
  </si>
  <si>
    <t>Mgt. Fees Receipt 01/18</t>
  </si>
  <si>
    <t>JV1802001</t>
  </si>
  <si>
    <t>Mgt. Fees Reversal 01/18</t>
  </si>
  <si>
    <t>RMIS180206</t>
  </si>
  <si>
    <t>JV1802003</t>
  </si>
  <si>
    <t>RMIS180104</t>
  </si>
  <si>
    <t>Mgt. Fees Receipt 12/17</t>
  </si>
  <si>
    <t>JV1801004</t>
  </si>
  <si>
    <t>Mgt. Fees Reversal 12/17</t>
  </si>
  <si>
    <t>Mgt. Fees Accrual 01/18</t>
  </si>
  <si>
    <t>RMIS180105</t>
  </si>
  <si>
    <t>JV1801006</t>
  </si>
  <si>
    <t>COGS</t>
  </si>
  <si>
    <t>G&amp;A</t>
  </si>
  <si>
    <t>Sales/Marketing expenses</t>
  </si>
  <si>
    <t>Labour costs</t>
  </si>
  <si>
    <t>Expenses for external services</t>
  </si>
  <si>
    <t>Other expenses</t>
  </si>
  <si>
    <t>Rental fees</t>
  </si>
  <si>
    <t>Insurance expenses</t>
  </si>
  <si>
    <t>Software usage and maintenance charged</t>
  </si>
  <si>
    <t xml:space="preserve">Depreciation </t>
  </si>
  <si>
    <t>Account Code:</t>
  </si>
  <si>
    <t>978004</t>
  </si>
  <si>
    <t xml:space="preserve">                                                                                                                                                                                                                                                                                                                                                                                                                                                                                                                                                                                                                                                                                                                                                                                                </t>
  </si>
  <si>
    <t>Intercompany Payable - Other</t>
  </si>
  <si>
    <t>B</t>
  </si>
  <si>
    <t>SYSTM</t>
  </si>
  <si>
    <t>REVAL</t>
  </si>
  <si>
    <t>REVALUATION</t>
  </si>
  <si>
    <t>USD</t>
  </si>
  <si>
    <t>INTERCO PAYABLE - CO 0001MLI</t>
  </si>
  <si>
    <t>MB190</t>
  </si>
  <si>
    <t>Intercompany - Payables</t>
  </si>
  <si>
    <t>PAYRL</t>
  </si>
  <si>
    <t>PEX180908</t>
  </si>
  <si>
    <t>StaffPensionScheme 09/18</t>
  </si>
  <si>
    <t>A99999900</t>
  </si>
  <si>
    <t>0188</t>
  </si>
  <si>
    <t>999SYS_A99999900</t>
  </si>
  <si>
    <t>Not Allocated Funds</t>
  </si>
  <si>
    <t>Premium_staffdiscountplan</t>
  </si>
  <si>
    <t>StaffPension scheme 09/18</t>
  </si>
  <si>
    <t>INTER</t>
  </si>
  <si>
    <t>JV1809010</t>
  </si>
  <si>
    <t>Vietnam AM MD Allocations</t>
  </si>
  <si>
    <t>0331</t>
  </si>
  <si>
    <t>JV1809012</t>
  </si>
  <si>
    <t>Portia chrg MLI 09/18</t>
  </si>
  <si>
    <t>0001</t>
  </si>
  <si>
    <t>Portia chrg JH USA_09/18</t>
  </si>
  <si>
    <t>0019</t>
  </si>
  <si>
    <t>JV1809009</t>
  </si>
  <si>
    <t>Service Fees 09/18</t>
  </si>
  <si>
    <t>Rent 09/18</t>
  </si>
  <si>
    <t>CP</t>
  </si>
  <si>
    <t>RMIS180907</t>
  </si>
  <si>
    <t>Service Fees 08/18</t>
  </si>
  <si>
    <t>A</t>
  </si>
  <si>
    <t>Rent 08/18</t>
  </si>
  <si>
    <t>StaffPensionScheme 08/18</t>
  </si>
  <si>
    <t>StaffPension scheme 08/18</t>
  </si>
  <si>
    <t>JV1808017</t>
  </si>
  <si>
    <t>Portia chrg MLI 08/18</t>
  </si>
  <si>
    <t>Portia chrg JH USA_08/18</t>
  </si>
  <si>
    <t>JV1808011</t>
  </si>
  <si>
    <t>JV1808010</t>
  </si>
  <si>
    <t>RMIS180805</t>
  </si>
  <si>
    <t>Service Fees 07/18</t>
  </si>
  <si>
    <t>Rent 07/18</t>
  </si>
  <si>
    <t>StaffPensionScheme 07/18</t>
  </si>
  <si>
    <t>StaffPension scheme 07/18</t>
  </si>
  <si>
    <t>PEX180830</t>
  </si>
  <si>
    <t>JV1807018</t>
  </si>
  <si>
    <t>Portia chrg MLI 07/18</t>
  </si>
  <si>
    <t>Portia chrg JH USA_07/18</t>
  </si>
  <si>
    <t>JV1807012</t>
  </si>
  <si>
    <t>PEX180720</t>
  </si>
  <si>
    <t>RMIS180707</t>
  </si>
  <si>
    <t>Service Fees 06/18</t>
  </si>
  <si>
    <t>Rent 06/18</t>
  </si>
  <si>
    <t>StaffPensionScheme 06/18</t>
  </si>
  <si>
    <t>StaffPension scheme 06/18</t>
  </si>
  <si>
    <t>JV1806027</t>
  </si>
  <si>
    <t>Vietnam AM MD Allo_Jun</t>
  </si>
  <si>
    <t>JV1806009</t>
  </si>
  <si>
    <t>JV1806011</t>
  </si>
  <si>
    <t>Portia chrg MLI 06/18</t>
  </si>
  <si>
    <t>Portia chrg JH USA_06/18</t>
  </si>
  <si>
    <t>JV1806008</t>
  </si>
  <si>
    <t>PEX180615</t>
  </si>
  <si>
    <t>RMIS180604</t>
  </si>
  <si>
    <t>StaffPensionScheme 05/18</t>
  </si>
  <si>
    <t>StaffPension scheme 05/18</t>
  </si>
  <si>
    <t>Service Fees 05/18</t>
  </si>
  <si>
    <t>Rent 05/18</t>
  </si>
  <si>
    <t>JV1805022</t>
  </si>
  <si>
    <t>Portia chrg MLI 05/18</t>
  </si>
  <si>
    <t>Portia chrg JH USA_05/18</t>
  </si>
  <si>
    <t>RMIS180507</t>
  </si>
  <si>
    <t>StaffPensionScheme 04/18</t>
  </si>
  <si>
    <t>StaffPension scheme 04/18</t>
  </si>
  <si>
    <t>Service Fees 04/18</t>
  </si>
  <si>
    <t>Rent 04/18</t>
  </si>
  <si>
    <t>PEX180528</t>
  </si>
  <si>
    <t>JV1805011</t>
  </si>
  <si>
    <t>JV1805010</t>
  </si>
  <si>
    <t>JV1804022</t>
  </si>
  <si>
    <t>Portia chrg MLI 04/18</t>
  </si>
  <si>
    <t>Portia chrg JH USA_04/18</t>
  </si>
  <si>
    <t>PEX180437</t>
  </si>
  <si>
    <t>JV1804011</t>
  </si>
  <si>
    <t>JV1804010</t>
  </si>
  <si>
    <t>RMIS180409</t>
  </si>
  <si>
    <t>StaffPensionScheme 03/18</t>
  </si>
  <si>
    <t>StaffPension scheme 03/18</t>
  </si>
  <si>
    <t>Service Fees 03/18</t>
  </si>
  <si>
    <t>Rent 03/18</t>
  </si>
  <si>
    <t>JV1803025</t>
  </si>
  <si>
    <t>Portia chrg MLI 03/18</t>
  </si>
  <si>
    <t>Portia chrg JH USA_03/18</t>
  </si>
  <si>
    <t>JV1803024</t>
  </si>
  <si>
    <t>Portia chrg MLI 03/18_rev</t>
  </si>
  <si>
    <t>Portia chrg JH USA_rev</t>
  </si>
  <si>
    <t>PEX180312</t>
  </si>
  <si>
    <t>JV1803011</t>
  </si>
  <si>
    <t>JV1803013</t>
  </si>
  <si>
    <t>Portia chrg JH USA 03/18</t>
  </si>
  <si>
    <t>JV1803012</t>
  </si>
  <si>
    <t>RMIS180307</t>
  </si>
  <si>
    <t>Service Fees 02/18</t>
  </si>
  <si>
    <t>Rent 02/18</t>
  </si>
  <si>
    <t>StaffPensionScheme 02/18</t>
  </si>
  <si>
    <t>StaffPension scheme 02/18</t>
  </si>
  <si>
    <t>JV1802021</t>
  </si>
  <si>
    <t>Portia chrg MLI 02/18</t>
  </si>
  <si>
    <t>Portia chrg JH USA 02/18</t>
  </si>
  <si>
    <t>JV1802012</t>
  </si>
  <si>
    <t>JV1802011</t>
  </si>
  <si>
    <t>PEX180245</t>
  </si>
  <si>
    <t>RMIS180203</t>
  </si>
  <si>
    <t>Service Fees 01/18</t>
  </si>
  <si>
    <t>Rent 01/18</t>
  </si>
  <si>
    <t>StaffPensionScheme 01/18</t>
  </si>
  <si>
    <t>StaffPension scheme 01/18</t>
  </si>
  <si>
    <t>JV1801016</t>
  </si>
  <si>
    <t>Portia chrg MLI 01/18</t>
  </si>
  <si>
    <t>Portia chrg JH USA 01/18</t>
  </si>
  <si>
    <t>JV1801015</t>
  </si>
  <si>
    <t>PEX180127</t>
  </si>
  <si>
    <t>RMIS180108</t>
  </si>
  <si>
    <t>Service Fees 12/17</t>
  </si>
  <si>
    <t>Rent 12/17</t>
  </si>
  <si>
    <t>StaffPensionScheme 12/17</t>
  </si>
  <si>
    <t>StaffPension scheme 12/17</t>
  </si>
  <si>
    <t>JV1801002</t>
  </si>
  <si>
    <t>0247</t>
  </si>
  <si>
    <t>StaffPensionScheme 09/17</t>
  </si>
  <si>
    <t>StaffPension scheme 09/17</t>
  </si>
  <si>
    <t>Service Fees 09/17</t>
  </si>
  <si>
    <t>Rent 09/17</t>
  </si>
  <si>
    <t>2017/009</t>
  </si>
  <si>
    <t>JV1709025</t>
  </si>
  <si>
    <t>Portia chrg Sep 17 MLI</t>
  </si>
  <si>
    <t>Portia chrg Sep 17 JH USA</t>
  </si>
  <si>
    <t>JV1709023</t>
  </si>
  <si>
    <t>JV1709019</t>
  </si>
  <si>
    <t>PEX170944</t>
  </si>
  <si>
    <t>JV1709010</t>
  </si>
  <si>
    <t>JV1709009</t>
  </si>
  <si>
    <t>RMIS170902</t>
  </si>
  <si>
    <t>StaffPensionScheme 08/17</t>
  </si>
  <si>
    <t>StaffPension scheme 08/17</t>
  </si>
  <si>
    <t>Service Fees 08/17</t>
  </si>
  <si>
    <t>Rent 08/17</t>
  </si>
  <si>
    <t>2017/008</t>
  </si>
  <si>
    <t>JV1708018</t>
  </si>
  <si>
    <t>Portia chrg Aug 17 MLI</t>
  </si>
  <si>
    <t>Portia chrg Aug 17 JH USA</t>
  </si>
  <si>
    <t>PEX170825</t>
  </si>
  <si>
    <t>RMIS170804</t>
  </si>
  <si>
    <t>Service Fees 07/17</t>
  </si>
  <si>
    <t>Rent 07/17</t>
  </si>
  <si>
    <t>StaffPensionScheme 07/17</t>
  </si>
  <si>
    <t>StaffPension scheme 07/17</t>
  </si>
  <si>
    <t>JV1708008</t>
  </si>
  <si>
    <t>JV1708006</t>
  </si>
  <si>
    <t>2017/007</t>
  </si>
  <si>
    <t>VAD</t>
  </si>
  <si>
    <t>JV1707015</t>
  </si>
  <si>
    <t>Portia chrg Jul 17 MLI</t>
  </si>
  <si>
    <t>Portia chrg Jul 17 JH USA</t>
  </si>
  <si>
    <t>JV1707009</t>
  </si>
  <si>
    <t>JV1707011</t>
  </si>
  <si>
    <t>PEX170731</t>
  </si>
  <si>
    <t>RMIS170704</t>
  </si>
  <si>
    <t>StaffPensionScheme 06/17</t>
  </si>
  <si>
    <t>StaffPension scheme 06/17</t>
  </si>
  <si>
    <t>Service Fees 06/17</t>
  </si>
  <si>
    <t>Rent 06/17</t>
  </si>
  <si>
    <t>2017/006</t>
  </si>
  <si>
    <t>ADJ</t>
  </si>
  <si>
    <t>JV1706021</t>
  </si>
  <si>
    <t>0081</t>
  </si>
  <si>
    <t>JV1706018</t>
  </si>
  <si>
    <t>Portia chrg Jun17 MLI</t>
  </si>
  <si>
    <t>Portia chrg Jun17 JH USA</t>
  </si>
  <si>
    <t>PEX170627</t>
  </si>
  <si>
    <t>PEX170626</t>
  </si>
  <si>
    <t>GLOBAL PORTIA CHARGE 2016</t>
  </si>
  <si>
    <t>JV1706009</t>
  </si>
  <si>
    <t>JV1706007</t>
  </si>
  <si>
    <t>Portia chrg Jun 17 MLI</t>
  </si>
  <si>
    <t>Portia chrg Jun 17 JH USA</t>
  </si>
  <si>
    <t>JV1706008</t>
  </si>
  <si>
    <t>RMIS170604</t>
  </si>
  <si>
    <t>StaffPensionScheme 05/17</t>
  </si>
  <si>
    <t>StaffPension scheme 05/17</t>
  </si>
  <si>
    <t>Service Fees 05/17</t>
  </si>
  <si>
    <t>Rent 05/17</t>
  </si>
  <si>
    <t>2017/005</t>
  </si>
  <si>
    <t>JV1705020</t>
  </si>
  <si>
    <t>Portia chrg May 17 MLI</t>
  </si>
  <si>
    <t>Portia chrg May 17 JH USA</t>
  </si>
  <si>
    <t>PEX170534</t>
  </si>
  <si>
    <t>JV1705007</t>
  </si>
  <si>
    <t>JV1705005</t>
  </si>
  <si>
    <t>JV1705006</t>
  </si>
  <si>
    <t>Market Data ProductApr17</t>
  </si>
  <si>
    <t>RMIS170505</t>
  </si>
  <si>
    <t>StaffPensionScheme 04/17</t>
  </si>
  <si>
    <t>StaffPension scheme 04/17</t>
  </si>
  <si>
    <t>Service Fees 04/17</t>
  </si>
  <si>
    <t>2017/004</t>
  </si>
  <si>
    <t>JV1704020</t>
  </si>
  <si>
    <t>0002</t>
  </si>
  <si>
    <t>FX</t>
  </si>
  <si>
    <t>HKD</t>
  </si>
  <si>
    <t>PEX170430</t>
  </si>
  <si>
    <t>JV1704007</t>
  </si>
  <si>
    <t>Portia chrg Mar17 MLI</t>
  </si>
  <si>
    <t>Portia chrg Mar17 JH USA</t>
  </si>
  <si>
    <t>Market Data ProductMar17</t>
  </si>
  <si>
    <t>JV1704008</t>
  </si>
  <si>
    <t>RMIS170406</t>
  </si>
  <si>
    <t>StaffPensionScheme 03/17</t>
  </si>
  <si>
    <t>StaffPension scheme 03/17</t>
  </si>
  <si>
    <t>Service Fees 03/17</t>
  </si>
  <si>
    <t>2017/003</t>
  </si>
  <si>
    <t>PEX170339</t>
  </si>
  <si>
    <t>PEX170311</t>
  </si>
  <si>
    <t>0116</t>
  </si>
  <si>
    <t>RMIS170303</t>
  </si>
  <si>
    <t>StaffPensionScheme 02/17</t>
  </si>
  <si>
    <t>StaffPension scheme 02/17</t>
  </si>
  <si>
    <t>Service Fees 02/17</t>
  </si>
  <si>
    <t>JV1703007</t>
  </si>
  <si>
    <t>Market Data ProductFeb17</t>
  </si>
  <si>
    <t>JV1703008</t>
  </si>
  <si>
    <t>2017/002</t>
  </si>
  <si>
    <t>JV1702014</t>
  </si>
  <si>
    <t>Portia chrg Feb17 MLI</t>
  </si>
  <si>
    <t>Portia chrg Feb17 JH USA</t>
  </si>
  <si>
    <t>Market Data ProductJan17</t>
  </si>
  <si>
    <t>PEX170223</t>
  </si>
  <si>
    <t>RMIS170205</t>
  </si>
  <si>
    <t>Service Fees 01/17</t>
  </si>
  <si>
    <t>StaffPensionScheme 01/17</t>
  </si>
  <si>
    <t>StaffPension scheme 01/17</t>
  </si>
  <si>
    <t>JV1701003</t>
  </si>
  <si>
    <t>JV1701001</t>
  </si>
  <si>
    <t>2017/001</t>
  </si>
  <si>
    <t>Service Fee - Dec. 2016</t>
  </si>
  <si>
    <t>Rent - Dec. 2016</t>
  </si>
  <si>
    <t>Pension contribution (ER)</t>
  </si>
  <si>
    <t>Portia chrg Jan17 MLI</t>
  </si>
  <si>
    <t>Portia chrg Jan17 JH USA</t>
  </si>
  <si>
    <t>010004</t>
  </si>
  <si>
    <t>010008</t>
  </si>
  <si>
    <t>010010</t>
  </si>
  <si>
    <t>005055</t>
  </si>
  <si>
    <t>005114</t>
  </si>
  <si>
    <t>005115</t>
  </si>
  <si>
    <t xml:space="preserve">CHUẨN MỰC VÀ CHẾ ĐỘ KẾ TOÁN ÁP DỤNG </t>
  </si>
  <si>
    <t>Quý IV 2018</t>
  </si>
  <si>
    <t>Công ty có trụ sở chính tại Tầng 4, Manulife Plaza, 75 Hoàng Văn Thái, Phường Tân Phú, Quận 7, Thành phố Hồ Chí Minh, Việt Nam. Vào thời điểm 31 tháng 12 năm 2018, Công ty có một (1) văn phòng đại diện tại Hà Nội.</t>
  </si>
  <si>
    <t xml:space="preserve">Số lượng nhân viên của Công ty tại ngày 31 tháng 12 năm 2018 là 25 người (31 tháng 12 năm 2017: 20 người). </t>
  </si>
  <si>
    <t>Ngày 31 tháng 12 năm 2018</t>
  </si>
  <si>
    <r>
      <t>-</t>
    </r>
    <r>
      <rPr>
        <sz val="7"/>
        <color rgb="FF000000"/>
        <rFont val="Times New Roman"/>
        <family val="1"/>
      </rPr>
      <t xml:space="preserve">   </t>
    </r>
    <r>
      <rPr>
        <i/>
        <sz val="10"/>
        <color rgb="FF000000"/>
        <rFont val="Arial"/>
        <family val="2"/>
      </rPr>
      <t>Ngân hàng BNP Paribas, chi nhánh Hồ Chí Minh</t>
    </r>
  </si>
  <si>
    <t>Các khoản tiền gửi này có kỳ hạn ban đầu lớn hơn 3 tháng và kỳ hạn còn lại nhỏ hơn 12 tháng tại ngày báo cáo tài chính quý và có lãi suất từ 3,95%/năm đến 7,00%/năm.</t>
  </si>
  <si>
    <t>mười hai tháng kết thúc ngày 31 tháng 12 năm 2018</t>
  </si>
  <si>
    <t>Cho kỳ kế toán mười hai tháng kết thúc ngày 31 tháng 12 năm 2018</t>
  </si>
  <si>
    <t>Cho kỳ kế toán mười hai tháng kết thúc ngày 31 tháng 12 năm 2017</t>
  </si>
  <si>
    <t>2018 Dec</t>
  </si>
  <si>
    <t>Calendar periods 2018 Jan (2018-001) - 2018 Dec (2018-012)</t>
  </si>
  <si>
    <t>VND 2018012 CYTD</t>
  </si>
  <si>
    <t>GA</t>
  </si>
  <si>
    <t>P 337012 MUTUAL FUND FEES - ACCRUAL</t>
  </si>
  <si>
    <t>P 337013 MUTUAL FUND FEES - CASH</t>
  </si>
  <si>
    <t>P 338164 OTHER LIFECO ASSETS</t>
  </si>
  <si>
    <t>P 338164 MGT FEE - OTHER LIFE CO. ASSETS</t>
  </si>
  <si>
    <t>P 341830 ADVISORY FEE INC ASIA &amp; OTHER SOURCE</t>
  </si>
  <si>
    <t>P 337015 MGT FEE - GENERAL FUND ASSETS</t>
  </si>
  <si>
    <t>P 310000 MISCELLANEOUS REVENUE</t>
  </si>
  <si>
    <t>P 310000 Misc. Revenue - Other</t>
  </si>
  <si>
    <t>P 530000 SINGLE COMMISSION</t>
  </si>
  <si>
    <t>P 536026 COMM EXP - AGENCY BONUS - DIRECT</t>
  </si>
  <si>
    <t>P 536026 Commissions - Agency Bonus</t>
  </si>
  <si>
    <t>P 551090 TEMPORARY HELP (ON PAYROLL)</t>
  </si>
  <si>
    <t>P 551090 Salaries - Temporary Staff (On Payroll)</t>
  </si>
  <si>
    <t>P 551620 EXECUTIVE BONUS</t>
  </si>
  <si>
    <t>P 551620 Bonus - AIP Bonus</t>
  </si>
  <si>
    <t>P 551622 ICP SALES/MARKTG BONUS</t>
  </si>
  <si>
    <t>P 551622 Bonus - Incentive Comp Plan</t>
  </si>
  <si>
    <t>P 583300 PHOTOCOPY CHARGES</t>
  </si>
  <si>
    <t>P 583300 Printing - Photocopy</t>
  </si>
  <si>
    <t>P 563030 NON-MANULIFE SPONSORED CONFERENCES</t>
  </si>
  <si>
    <t>P 563030 Sponsored Conferences - Cost</t>
  </si>
  <si>
    <t>P 582180 EXTERNAL LEGAL FEES</t>
  </si>
  <si>
    <t>P 582180 Professional Fees - Legal</t>
  </si>
  <si>
    <t>P 559050 CONSULTANTS FEES</t>
  </si>
  <si>
    <t>P 559050 Professional Fees - Consultants</t>
  </si>
  <si>
    <t>P 598800 MANULIFE MGT FEES</t>
  </si>
  <si>
    <t>MUTUAL FUND FEES - CASH</t>
  </si>
  <si>
    <t>2018/012</t>
  </si>
  <si>
    <t>RMIS181208</t>
  </si>
  <si>
    <t>Mgt. Fees Receipt 11/18</t>
  </si>
  <si>
    <t>MUTUAL FUND FEES - ACCRUAL</t>
  </si>
  <si>
    <t>JV1812001</t>
  </si>
  <si>
    <t>Mgt. Fees Reversal 11/18</t>
  </si>
  <si>
    <t>Mgt. Fees Accrual 12/18</t>
  </si>
  <si>
    <t>RMIS181207</t>
  </si>
  <si>
    <t>JV1812003</t>
  </si>
  <si>
    <t>2018/011</t>
  </si>
  <si>
    <t>RMIS181103</t>
  </si>
  <si>
    <t>Mgt. Fees Receipt 10/18</t>
  </si>
  <si>
    <t>JV1811001</t>
  </si>
  <si>
    <t>Mgt. Fees Reversal 10/18</t>
  </si>
  <si>
    <t>Mgt. Fees Accrual 11/18</t>
  </si>
  <si>
    <t>RMIS181104</t>
  </si>
  <si>
    <t>JV1811003</t>
  </si>
  <si>
    <t>2018/010</t>
  </si>
  <si>
    <t>RMIS181010</t>
  </si>
  <si>
    <t>Mgt. Fees Receipt 09/18</t>
  </si>
  <si>
    <t>JV1810001</t>
  </si>
  <si>
    <t>Mgt. Fees Reversal 09/18</t>
  </si>
  <si>
    <t>Mgt. Fees Accrual 10/18</t>
  </si>
  <si>
    <t>RMIS181009</t>
  </si>
  <si>
    <t>JV1810003</t>
  </si>
  <si>
    <t>mười hai  tháng kết thúc ngày 31 tháng 12 năm 2018</t>
  </si>
  <si>
    <t>mười hai  tháng kết thúc ngày 31 tháng 12 năm 2017</t>
  </si>
  <si>
    <t>Ngày 18 tháng 01 năm 2019</t>
  </si>
  <si>
    <t>JV1812025</t>
  </si>
  <si>
    <t>Vietnam AM MD Alloc_Dec</t>
  </si>
  <si>
    <t>INTERCO PAYABLE</t>
  </si>
  <si>
    <t>JV1812017</t>
  </si>
  <si>
    <t>Portia chrg MLI 12/18</t>
  </si>
  <si>
    <t>Portia chrg JH USA_12/18</t>
  </si>
  <si>
    <t>JV1812007</t>
  </si>
  <si>
    <t>Vietnam AM MD Alloc_Nov</t>
  </si>
  <si>
    <t>JV1812006</t>
  </si>
  <si>
    <t>Service Fees 12/18</t>
  </si>
  <si>
    <t>Rent 12/18</t>
  </si>
  <si>
    <t>PEX181222</t>
  </si>
  <si>
    <t>StaffPensionScheme 12/18</t>
  </si>
  <si>
    <t>StaffPension scheme 12/18</t>
  </si>
  <si>
    <t>RMIS181203</t>
  </si>
  <si>
    <t>Service Fees 11/18</t>
  </si>
  <si>
    <t>Rent 11/18</t>
  </si>
  <si>
    <t>StaffPensionScheme 11/18</t>
  </si>
  <si>
    <t>StaffPension scheme 11/18</t>
  </si>
  <si>
    <t>JV1811015</t>
  </si>
  <si>
    <t>Portia chrg MLI 11/18_rev</t>
  </si>
  <si>
    <t>Portiachrg JHUSA11/18_rev</t>
  </si>
  <si>
    <t>JV1811026</t>
  </si>
  <si>
    <t>Portia chrg MLI 11/18</t>
  </si>
  <si>
    <t>Portia chrg JH USA_11/18</t>
  </si>
  <si>
    <t>JV1811013</t>
  </si>
  <si>
    <t>JV1811012</t>
  </si>
  <si>
    <t>PEX181118</t>
  </si>
  <si>
    <t>RMIS181108</t>
  </si>
  <si>
    <t>Service Fees 10/18</t>
  </si>
  <si>
    <t>Rent 10/18</t>
  </si>
  <si>
    <t>StaffPensionScheme 10/18</t>
  </si>
  <si>
    <t>StaffPension scheme 10/18</t>
  </si>
  <si>
    <t>JV1810018</t>
  </si>
  <si>
    <t>Portia chrg MLI 10/18</t>
  </si>
  <si>
    <t>Portia chrg JH USA_10/18</t>
  </si>
  <si>
    <t>JV1810008</t>
  </si>
  <si>
    <t>JV1810007</t>
  </si>
  <si>
    <t>RMIS181011</t>
  </si>
  <si>
    <t>PEX181022</t>
  </si>
  <si>
    <t>301,897,28</t>
  </si>
  <si>
    <t>chín tháng kết thúc ngày 31 tháng 12 năm 2018</t>
  </si>
  <si>
    <t>Nhận từ giao dịch mua lại chứng chỉ quỹ MAFBAL</t>
  </si>
  <si>
    <t>Thanh toán mua lại chứng chỉ quỹ MAFBAL cho nhà đầu tư</t>
  </si>
  <si>
    <t>Trong kỳ, Công ty với vai trò là Đại lý ký danh đã nhận các khoản tiền gửi của các nhà đầu tư với số tiền là 13.474.940.210 VND với cùng mục đích là mua chứng chỉ quỹ MAFBAL.</t>
  </si>
  <si>
    <t>Công ty hiện đang thuê văn phòng theo hợp đồng thuê hoạt động. Vào ngày 31 tháng 12 năm 2018, các khoản tiền thuê phải trả trong tương lai theo hợp đồng thuê hoạt động được trình bày như sau:</t>
  </si>
  <si>
    <t>Công ty không thực hiện phân tích độ nhạy đối với lãi suất tại ngày 31 tháng 12 năm 2018 vì các khoản tiền gửi của Công ty có lãi suất cố định.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</si>
</sst>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_(* #,##0_);_(* \(#,##0\);_(* &quot;-&quot;??_);_(@_)"/>
    <numFmt numFmtId="166" formatCode="#,##0;[Red]\-#,##0;0"/>
    <numFmt numFmtId="167" formatCode="#,##0;[White]\-#,##0;0"/>
    <numFmt numFmtId="168" formatCode="yyyy/mm/dd"/>
    <numFmt numFmtId="169" formatCode="0;[Red]\-0"/>
  </numFmts>
  <fonts count="46"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i/>
      <sz val="10"/>
      <color theme="1"/>
      <name val="Arial"/>
      <family val="2"/>
    </font>
    <font>
      <i/>
      <sz val="10"/>
      <color theme="1"/>
      <name val="Arial"/>
      <family val="2"/>
    </font>
    <font>
      <b/>
      <sz val="10"/>
      <color rgb="FF000000"/>
      <name val="Arial"/>
      <family val="2"/>
    </font>
    <font>
      <sz val="10"/>
      <color rgb="FF000000"/>
      <name val="Arial"/>
      <family val="2"/>
    </font>
    <font>
      <b/>
      <i/>
      <sz val="10"/>
      <color rgb="FF000000"/>
      <name val="Arial"/>
      <family val="2"/>
    </font>
    <font>
      <sz val="8"/>
      <color rgb="FF999999"/>
      <name val="Arial"/>
      <family val="2"/>
    </font>
    <font>
      <sz val="7"/>
      <color rgb="FF999999"/>
      <name val="Times New Roman"/>
      <family val="1"/>
    </font>
    <font>
      <sz val="10"/>
      <color theme="1"/>
      <name val="Times New Roman"/>
      <family val="1"/>
    </font>
    <font>
      <i/>
      <sz val="10"/>
      <color rgb="FF000000"/>
      <name val="Arial"/>
      <family val="2"/>
    </font>
    <font>
      <sz val="10"/>
      <color rgb="FF808080"/>
      <name val="Wingdings 3"/>
      <family val="1"/>
      <charset val="2"/>
    </font>
    <font>
      <sz val="7"/>
      <color rgb="FF808080"/>
      <name val="Times New Roman"/>
      <family val="1"/>
    </font>
    <font>
      <sz val="8"/>
      <color theme="1"/>
      <name val="Arial"/>
      <family val="2"/>
    </font>
    <font>
      <sz val="9"/>
      <color rgb="FF000000"/>
      <name val="Arial"/>
      <family val="2"/>
    </font>
    <font>
      <sz val="7"/>
      <color rgb="FF000000"/>
      <name val="Times New Roman"/>
      <family val="1"/>
    </font>
    <font>
      <sz val="9"/>
      <color theme="1"/>
      <name val="Arial"/>
      <family val="2"/>
    </font>
    <font>
      <i/>
      <sz val="8"/>
      <color theme="1"/>
      <name val="Arial"/>
      <family val="2"/>
    </font>
    <font>
      <b/>
      <i/>
      <sz val="9"/>
      <color theme="1"/>
      <name val="Arial"/>
      <family val="2"/>
    </font>
    <font>
      <sz val="6"/>
      <color rgb="FF000000"/>
      <name val="Arial"/>
      <family val="2"/>
    </font>
    <font>
      <i/>
      <sz val="6"/>
      <color theme="1"/>
      <name val="Arial"/>
      <family val="2"/>
    </font>
    <font>
      <b/>
      <sz val="8"/>
      <color rgb="FF000000"/>
      <name val="Arial"/>
      <family val="2"/>
    </font>
    <font>
      <sz val="7"/>
      <color rgb="FF000000"/>
      <name val="Arial"/>
      <family val="2"/>
    </font>
    <font>
      <sz val="8"/>
      <color rgb="FF000000"/>
      <name val="Arial"/>
      <family val="2"/>
    </font>
    <font>
      <b/>
      <i/>
      <sz val="8"/>
      <color rgb="FF000000"/>
      <name val="Arial"/>
      <family val="2"/>
    </font>
    <font>
      <b/>
      <sz val="6"/>
      <color theme="1"/>
      <name val="Arial"/>
      <family val="2"/>
    </font>
    <font>
      <sz val="6"/>
      <color theme="1"/>
      <name val="Arial"/>
      <family val="2"/>
    </font>
    <font>
      <sz val="11"/>
      <name val="Times New Roman"/>
      <family val="1"/>
    </font>
    <font>
      <b/>
      <sz val="11"/>
      <name val="Times New Roman"/>
      <family val="1"/>
    </font>
    <font>
      <i/>
      <sz val="11"/>
      <name val="Times New Roman"/>
      <family val="1"/>
    </font>
    <font>
      <i/>
      <sz val="11"/>
      <color rgb="FF0070C0"/>
      <name val="Times New Roman"/>
      <family val="1"/>
    </font>
    <font>
      <sz val="8"/>
      <name val="Tahoma"/>
      <family val="2"/>
    </font>
    <font>
      <b/>
      <u/>
      <sz val="18"/>
      <name val="Tahoma"/>
      <family val="2"/>
    </font>
    <font>
      <b/>
      <i/>
      <sz val="18"/>
      <name val="Tahoma"/>
      <family val="2"/>
    </font>
    <font>
      <sz val="7"/>
      <name val="Tahoma"/>
      <family val="2"/>
    </font>
    <font>
      <b/>
      <sz val="9"/>
      <color rgb="FFFFFFFF"/>
      <name val="Tahoma"/>
      <family val="2"/>
    </font>
    <font>
      <b/>
      <sz val="18"/>
      <name val="Tahoma"/>
      <family val="2"/>
    </font>
    <font>
      <b/>
      <sz val="8"/>
      <name val="Tahoma"/>
      <family val="2"/>
    </font>
    <font>
      <b/>
      <sz val="8"/>
      <color rgb="FFFFFFFF"/>
      <name val="Tahoma"/>
      <family val="2"/>
    </font>
    <font>
      <sz val="8"/>
      <color rgb="FF000000"/>
      <name val="Tahoma"/>
      <family val="2"/>
    </font>
    <font>
      <b/>
      <sz val="8"/>
      <color rgb="FF000000"/>
      <name val="Tahoma"/>
      <family val="2"/>
    </font>
    <font>
      <sz val="8"/>
      <color theme="1"/>
      <name val="Tahoma"/>
      <family val="2"/>
    </font>
    <font>
      <sz val="10"/>
      <name val="Arial"/>
      <family val="2"/>
    </font>
    <font>
      <sz val="10"/>
      <name val="Arial"/>
      <family val="2"/>
      <charset val="163"/>
    </font>
  </fonts>
  <fills count="11">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rgb="FF008080"/>
        <bgColor indexed="64"/>
      </patternFill>
    </fill>
    <fill>
      <patternFill patternType="solid">
        <fgColor rgb="FFC0C0C0"/>
        <bgColor indexed="64"/>
      </patternFill>
    </fill>
    <fill>
      <patternFill patternType="solid">
        <fgColor rgb="FFFF9900"/>
        <bgColor indexed="64"/>
      </patternFill>
    </fill>
    <fill>
      <patternFill patternType="solid">
        <fgColor rgb="FF006699"/>
        <bgColor rgb="FF000000"/>
      </patternFill>
    </fill>
    <fill>
      <patternFill patternType="solid">
        <fgColor rgb="FFFFE4C4"/>
        <bgColor rgb="FF000000"/>
      </patternFill>
    </fill>
    <fill>
      <patternFill patternType="solid">
        <fgColor rgb="FFFFC0CB"/>
        <bgColor rgb="FF000000"/>
      </patternFill>
    </fill>
  </fills>
  <borders count="14">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style="mediumDash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hair">
        <color rgb="FF000000"/>
      </top>
      <bottom style="hair">
        <color rgb="FF000000"/>
      </bottom>
      <diagonal/>
    </border>
  </borders>
  <cellStyleXfs count="10">
    <xf numFmtId="0" fontId="0" fillId="0" borderId="0"/>
    <xf numFmtId="164" fontId="1" fillId="0" borderId="0" applyFont="0" applyFill="0" applyBorder="0" applyAlignment="0" applyProtection="0"/>
    <xf numFmtId="0" fontId="1" fillId="0" borderId="0"/>
    <xf numFmtId="0" fontId="33" fillId="0" borderId="0">
      <alignment vertical="center"/>
    </xf>
    <xf numFmtId="0" fontId="41" fillId="0" borderId="0">
      <alignment vertical="center"/>
    </xf>
    <xf numFmtId="164" fontId="45"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0" fontId="33" fillId="0" borderId="0">
      <alignment vertical="center"/>
    </xf>
  </cellStyleXfs>
  <cellXfs count="251">
    <xf numFmtId="0" fontId="0" fillId="0" borderId="0" xfId="0"/>
    <xf numFmtId="0" fontId="2" fillId="0" borderId="0" xfId="0" applyFont="1" applyAlignment="1">
      <alignment horizontal="left" vertical="center" indent="5"/>
    </xf>
    <xf numFmtId="0" fontId="3" fillId="0" borderId="0" xfId="0" applyFont="1" applyAlignment="1">
      <alignment horizontal="justify" vertical="center"/>
    </xf>
    <xf numFmtId="0" fontId="2"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vertical="center"/>
    </xf>
    <xf numFmtId="0" fontId="6" fillId="0" borderId="0" xfId="0" applyFont="1" applyAlignment="1">
      <alignment horizontal="justify" vertical="center"/>
    </xf>
    <xf numFmtId="0" fontId="3"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8" fillId="0" borderId="0" xfId="0" applyFont="1" applyAlignment="1">
      <alignment horizontal="justify" vertical="center"/>
    </xf>
    <xf numFmtId="0" fontId="9" fillId="0" borderId="0" xfId="0" applyFont="1" applyAlignment="1">
      <alignment horizontal="justify" vertical="center"/>
    </xf>
    <xf numFmtId="0" fontId="8" fillId="0" borderId="0" xfId="0" applyFont="1" applyAlignment="1">
      <alignment vertical="center"/>
    </xf>
    <xf numFmtId="0" fontId="12" fillId="0" borderId="0" xfId="0" applyFont="1" applyAlignment="1">
      <alignment horizontal="left" vertical="center" wrapText="1"/>
    </xf>
    <xf numFmtId="0" fontId="12" fillId="0" borderId="0" xfId="0" applyFont="1" applyAlignment="1">
      <alignment horizontal="right" vertical="center" wrapText="1"/>
    </xf>
    <xf numFmtId="0" fontId="7" fillId="0" borderId="0" xfId="0" applyFont="1" applyAlignment="1">
      <alignment horizontal="left" vertical="center" wrapText="1"/>
    </xf>
    <xf numFmtId="9" fontId="7" fillId="0" borderId="0" xfId="0" applyNumberFormat="1" applyFont="1" applyAlignment="1">
      <alignment horizontal="right" vertical="center" wrapText="1"/>
    </xf>
    <xf numFmtId="0" fontId="5" fillId="0" borderId="0" xfId="0" applyFont="1" applyAlignment="1">
      <alignment horizontal="justify" vertical="center"/>
    </xf>
    <xf numFmtId="0" fontId="13" fillId="0" borderId="0" xfId="0" applyFont="1" applyAlignment="1">
      <alignment horizontal="justify" vertical="center"/>
    </xf>
    <xf numFmtId="0" fontId="11" fillId="0" borderId="0" xfId="0" applyFont="1"/>
    <xf numFmtId="0" fontId="2" fillId="0" borderId="0" xfId="0" applyFont="1" applyAlignment="1">
      <alignment horizontal="left" vertical="center" indent="8"/>
    </xf>
    <xf numFmtId="0" fontId="5" fillId="0" borderId="0" xfId="0" applyFont="1" applyAlignment="1">
      <alignment horizontal="left" vertical="center" indent="5"/>
    </xf>
    <xf numFmtId="0" fontId="15" fillId="0" borderId="0" xfId="0" applyFont="1" applyAlignment="1">
      <alignment horizontal="justify" vertical="center"/>
    </xf>
    <xf numFmtId="0" fontId="15" fillId="0" borderId="0" xfId="0" applyFont="1" applyAlignment="1">
      <alignment horizontal="right" vertical="center" indent="5"/>
    </xf>
    <xf numFmtId="0" fontId="5" fillId="0" borderId="0" xfId="0" applyFont="1" applyAlignment="1">
      <alignment horizontal="right" vertical="center" wrapText="1"/>
    </xf>
    <xf numFmtId="0" fontId="16" fillId="0" borderId="0" xfId="0" applyFont="1" applyAlignment="1">
      <alignment vertical="center" wrapText="1"/>
    </xf>
    <xf numFmtId="0" fontId="7" fillId="0" borderId="0" xfId="0" applyFont="1" applyAlignment="1">
      <alignment vertical="center" wrapText="1"/>
    </xf>
    <xf numFmtId="0" fontId="3" fillId="0" borderId="0" xfId="0" applyFont="1" applyAlignment="1">
      <alignment horizontal="right" vertical="center" wrapText="1"/>
    </xf>
    <xf numFmtId="0" fontId="7" fillId="0" borderId="0" xfId="0" applyFont="1" applyAlignment="1">
      <alignment horizontal="right" vertical="center" wrapText="1"/>
    </xf>
    <xf numFmtId="0" fontId="7" fillId="0" borderId="0" xfId="0" applyFont="1" applyAlignment="1">
      <alignment horizontal="left" vertical="center" wrapText="1" indent="3"/>
    </xf>
    <xf numFmtId="0" fontId="12" fillId="0" borderId="0" xfId="0" applyFont="1" applyAlignment="1">
      <alignment horizontal="left" vertical="center" wrapText="1" indent="3"/>
    </xf>
    <xf numFmtId="0" fontId="7" fillId="0" borderId="0" xfId="0" applyFont="1" applyAlignment="1">
      <alignment horizontal="left" vertical="center" wrapText="1" indent="4"/>
    </xf>
    <xf numFmtId="0" fontId="6" fillId="0" borderId="0" xfId="0" applyFont="1" applyAlignment="1">
      <alignment horizontal="right" vertical="center" wrapText="1"/>
    </xf>
    <xf numFmtId="0" fontId="19" fillId="0" borderId="0" xfId="0" applyFont="1" applyAlignment="1">
      <alignment horizontal="right" vertical="center"/>
    </xf>
    <xf numFmtId="0" fontId="16" fillId="0" borderId="0" xfId="0" applyFont="1" applyAlignment="1">
      <alignment horizontal="right" vertical="center" wrapText="1"/>
    </xf>
    <xf numFmtId="0" fontId="3" fillId="0" borderId="0" xfId="0" applyFont="1" applyAlignment="1">
      <alignment horizontal="right" vertical="center" indent="15"/>
    </xf>
    <xf numFmtId="0" fontId="7" fillId="0" borderId="0" xfId="0" applyFont="1" applyAlignment="1">
      <alignment horizontal="justify" vertical="center" wrapText="1"/>
    </xf>
    <xf numFmtId="0" fontId="3" fillId="0" borderId="0" xfId="0" applyFont="1" applyAlignment="1">
      <alignment horizontal="left" vertical="center" indent="5"/>
    </xf>
    <xf numFmtId="0" fontId="3" fillId="0" borderId="0" xfId="0" applyFont="1" applyAlignment="1">
      <alignment horizontal="left" vertical="center"/>
    </xf>
    <xf numFmtId="0" fontId="3" fillId="0" borderId="0" xfId="0" applyFont="1" applyAlignment="1">
      <alignment horizontal="left" vertical="center" wrapText="1"/>
    </xf>
    <xf numFmtId="0" fontId="12" fillId="0" borderId="0" xfId="0" applyFont="1" applyAlignment="1">
      <alignment vertical="center" wrapText="1"/>
    </xf>
    <xf numFmtId="0" fontId="6" fillId="0" borderId="0" xfId="0" applyFont="1" applyAlignment="1">
      <alignment horizontal="justify" vertical="center" wrapText="1"/>
    </xf>
    <xf numFmtId="0" fontId="12" fillId="0" borderId="0" xfId="0" applyFont="1" applyAlignment="1">
      <alignment horizontal="right" vertical="center" indent="5"/>
    </xf>
    <xf numFmtId="0" fontId="3" fillId="0" borderId="0" xfId="0" applyFont="1" applyAlignment="1">
      <alignment vertical="center" wrapText="1"/>
    </xf>
    <xf numFmtId="0" fontId="6" fillId="0" borderId="0" xfId="0" applyFont="1" applyAlignment="1">
      <alignment vertical="center" wrapText="1"/>
    </xf>
    <xf numFmtId="0" fontId="12" fillId="0" borderId="0" xfId="0" applyFont="1" applyAlignment="1">
      <alignment horizontal="justify" vertical="center" wrapText="1"/>
    </xf>
    <xf numFmtId="0" fontId="5" fillId="0" borderId="0" xfId="0" applyFont="1" applyAlignment="1">
      <alignment horizontal="right" vertical="center" indent="7"/>
    </xf>
    <xf numFmtId="0" fontId="0" fillId="0" borderId="0" xfId="0" applyAlignment="1">
      <alignment vertical="top" wrapText="1"/>
    </xf>
    <xf numFmtId="0" fontId="2" fillId="0" borderId="0" xfId="0" applyFont="1" applyAlignment="1">
      <alignment horizontal="right" vertical="center" wrapText="1"/>
    </xf>
    <xf numFmtId="0" fontId="0" fillId="0" borderId="0" xfId="0" applyAlignment="1">
      <alignment wrapText="1"/>
    </xf>
    <xf numFmtId="0" fontId="3" fillId="0" borderId="0" xfId="0" applyFont="1" applyAlignment="1">
      <alignment horizontal="right" vertical="center" wrapText="1" indent="1"/>
    </xf>
    <xf numFmtId="0" fontId="2" fillId="0" borderId="0" xfId="0" applyFont="1" applyAlignment="1">
      <alignment vertical="center" wrapText="1"/>
    </xf>
    <xf numFmtId="0" fontId="11" fillId="0" borderId="0" xfId="0" applyFont="1" applyAlignment="1">
      <alignment vertical="center" wrapText="1"/>
    </xf>
    <xf numFmtId="0" fontId="5" fillId="0" borderId="0" xfId="0" applyFont="1" applyAlignment="1">
      <alignment horizontal="right" vertical="center"/>
    </xf>
    <xf numFmtId="0" fontId="5" fillId="0" borderId="0" xfId="0" applyFont="1" applyAlignment="1">
      <alignment horizontal="right" vertical="center" wrapText="1" indent="1"/>
    </xf>
    <xf numFmtId="0" fontId="3" fillId="0" borderId="0" xfId="0" applyFont="1" applyAlignment="1">
      <alignment horizontal="center" vertical="center" wrapText="1"/>
    </xf>
    <xf numFmtId="0" fontId="20" fillId="0" borderId="0" xfId="0" applyFont="1" applyAlignment="1">
      <alignment horizontal="justify" vertical="center" wrapText="1"/>
    </xf>
    <xf numFmtId="0" fontId="18" fillId="0" borderId="0" xfId="0" applyFont="1" applyAlignment="1">
      <alignment horizontal="right" vertical="center" wrapText="1"/>
    </xf>
    <xf numFmtId="0" fontId="4" fillId="0" borderId="0" xfId="0" applyFont="1" applyAlignment="1">
      <alignment horizontal="justify" vertical="center" wrapText="1"/>
    </xf>
    <xf numFmtId="0" fontId="3" fillId="0" borderId="0" xfId="0" applyFont="1" applyAlignment="1">
      <alignment horizontal="justify" vertical="center" wrapText="1"/>
    </xf>
    <xf numFmtId="0" fontId="21" fillId="0" borderId="0" xfId="0" applyFont="1" applyAlignment="1">
      <alignment horizontal="justify" vertical="center" wrapText="1"/>
    </xf>
    <xf numFmtId="0" fontId="21" fillId="0" borderId="0" xfId="0" applyFont="1" applyAlignment="1">
      <alignment horizontal="right" vertical="center" wrapText="1"/>
    </xf>
    <xf numFmtId="0" fontId="12" fillId="0" borderId="0" xfId="0" applyFont="1" applyAlignment="1">
      <alignment horizontal="right" vertical="center"/>
    </xf>
    <xf numFmtId="0" fontId="3" fillId="2" borderId="0" xfId="0" applyFont="1" applyFill="1" applyAlignment="1">
      <alignment horizontal="left" vertical="center" wrapText="1" indent="2"/>
    </xf>
    <xf numFmtId="0" fontId="3" fillId="0" borderId="0" xfId="0" applyFont="1" applyAlignment="1">
      <alignment horizontal="left" vertical="center" wrapText="1" indent="2"/>
    </xf>
    <xf numFmtId="0" fontId="8" fillId="0" borderId="0" xfId="0" applyFont="1" applyAlignment="1">
      <alignment horizontal="left" vertical="center" indent="5"/>
    </xf>
    <xf numFmtId="0" fontId="22" fillId="0" borderId="0" xfId="0" applyFont="1" applyAlignment="1">
      <alignment vertical="center" wrapText="1"/>
    </xf>
    <xf numFmtId="0" fontId="22" fillId="0" borderId="0" xfId="0" applyFont="1" applyAlignment="1">
      <alignment horizontal="right" vertical="center" wrapText="1"/>
    </xf>
    <xf numFmtId="0" fontId="15" fillId="0" borderId="0" xfId="0" applyFont="1" applyAlignment="1">
      <alignment vertical="center" wrapText="1"/>
    </xf>
    <xf numFmtId="0" fontId="23" fillId="0" borderId="0" xfId="0" applyFont="1" applyAlignment="1">
      <alignment horizontal="right" vertical="center" wrapText="1"/>
    </xf>
    <xf numFmtId="0" fontId="5" fillId="0" borderId="0" xfId="0" applyFont="1" applyAlignment="1">
      <alignment horizontal="right" vertical="center" indent="15"/>
    </xf>
    <xf numFmtId="0" fontId="2" fillId="0" borderId="0" xfId="0" applyFont="1" applyAlignment="1">
      <alignment horizontal="left" vertical="center" wrapText="1" indent="2"/>
    </xf>
    <xf numFmtId="0" fontId="2" fillId="0" borderId="0" xfId="0" applyFont="1" applyAlignment="1">
      <alignment horizontal="right" vertical="center"/>
    </xf>
    <xf numFmtId="0" fontId="7" fillId="0" borderId="0" xfId="0" applyFont="1" applyAlignment="1">
      <alignment vertical="center"/>
    </xf>
    <xf numFmtId="0" fontId="3" fillId="0" borderId="0" xfId="0" applyFont="1" applyAlignment="1">
      <alignment horizontal="right" vertical="center"/>
    </xf>
    <xf numFmtId="0" fontId="12" fillId="0" borderId="0" xfId="0" applyFont="1" applyAlignment="1">
      <alignment horizontal="right" vertical="center" wrapText="1" indent="1"/>
    </xf>
    <xf numFmtId="0" fontId="24" fillId="0" borderId="0" xfId="0" applyFont="1" applyAlignment="1">
      <alignment vertical="center" wrapText="1"/>
    </xf>
    <xf numFmtId="0" fontId="24" fillId="0" borderId="0" xfId="0" applyFont="1" applyAlignment="1">
      <alignment vertical="center"/>
    </xf>
    <xf numFmtId="0" fontId="7" fillId="0" borderId="0" xfId="0" applyFont="1" applyAlignment="1">
      <alignment horizontal="right" vertical="center"/>
    </xf>
    <xf numFmtId="0" fontId="25" fillId="0" borderId="0" xfId="0" applyFont="1" applyAlignment="1">
      <alignment vertical="center" wrapText="1"/>
    </xf>
    <xf numFmtId="0" fontId="26" fillId="0" borderId="0" xfId="0" applyFont="1" applyAlignment="1">
      <alignment vertical="center" wrapText="1"/>
    </xf>
    <xf numFmtId="0" fontId="27" fillId="0" borderId="0" xfId="0" applyFont="1" applyAlignment="1">
      <alignment horizontal="left" vertical="center"/>
    </xf>
    <xf numFmtId="0" fontId="22" fillId="0" borderId="0" xfId="0" applyFont="1" applyAlignment="1">
      <alignment horizontal="right" vertical="center" indent="15"/>
    </xf>
    <xf numFmtId="0" fontId="28" fillId="0" borderId="0" xfId="0" applyFont="1" applyAlignment="1">
      <alignment horizontal="justify" vertical="center" wrapText="1"/>
    </xf>
    <xf numFmtId="0" fontId="5" fillId="0" borderId="0" xfId="0" applyFont="1" applyAlignment="1">
      <alignment horizontal="right" vertical="center" indent="5"/>
    </xf>
    <xf numFmtId="0" fontId="7" fillId="0" borderId="0" xfId="0" applyFont="1" applyAlignment="1">
      <alignment horizontal="left" vertical="center" indent="2"/>
    </xf>
    <xf numFmtId="0" fontId="7" fillId="0" borderId="0" xfId="0" applyFont="1" applyAlignment="1">
      <alignment horizontal="right" vertical="center" indent="1"/>
    </xf>
    <xf numFmtId="0" fontId="7" fillId="0" borderId="0" xfId="0" applyFont="1" applyAlignment="1">
      <alignment horizontal="right" vertical="center" wrapText="1" indent="1"/>
    </xf>
    <xf numFmtId="0" fontId="6" fillId="0" borderId="0" xfId="0" applyFont="1" applyAlignment="1">
      <alignment horizontal="left" vertical="center" indent="5"/>
    </xf>
    <xf numFmtId="0" fontId="29" fillId="3" borderId="0" xfId="2" applyFont="1" applyFill="1" applyAlignment="1">
      <alignment vertical="center"/>
    </xf>
    <xf numFmtId="0" fontId="29" fillId="3" borderId="0" xfId="2" applyFont="1" applyFill="1" applyAlignment="1">
      <alignment horizontal="center" vertical="center" wrapText="1"/>
    </xf>
    <xf numFmtId="0" fontId="30" fillId="3" borderId="0" xfId="2" applyFont="1" applyFill="1" applyAlignment="1">
      <alignment horizontal="center" vertical="center"/>
    </xf>
    <xf numFmtId="0" fontId="32" fillId="0" borderId="0" xfId="0" applyFont="1" applyAlignment="1">
      <alignment horizontal="center"/>
    </xf>
    <xf numFmtId="0" fontId="0" fillId="0" borderId="0" xfId="0" applyAlignment="1"/>
    <xf numFmtId="3" fontId="3" fillId="0" borderId="0" xfId="0" applyNumberFormat="1" applyFont="1" applyAlignment="1">
      <alignment horizontal="right" vertical="center" wrapText="1"/>
    </xf>
    <xf numFmtId="3" fontId="7" fillId="0" borderId="0" xfId="0" applyNumberFormat="1" applyFont="1" applyAlignment="1">
      <alignment horizontal="right" vertical="center" wrapText="1"/>
    </xf>
    <xf numFmtId="3" fontId="5" fillId="0" borderId="0" xfId="0" applyNumberFormat="1" applyFont="1" applyAlignment="1">
      <alignment horizontal="right" vertical="center" wrapText="1"/>
    </xf>
    <xf numFmtId="3" fontId="12" fillId="0" borderId="0" xfId="0" applyNumberFormat="1" applyFont="1" applyAlignment="1">
      <alignment horizontal="right" vertical="center" wrapText="1"/>
    </xf>
    <xf numFmtId="3" fontId="2" fillId="0" borderId="0" xfId="0" applyNumberFormat="1" applyFont="1" applyAlignment="1">
      <alignment horizontal="right" vertical="center" wrapText="1"/>
    </xf>
    <xf numFmtId="3" fontId="3" fillId="0" borderId="0" xfId="0" applyNumberFormat="1" applyFont="1" applyAlignment="1">
      <alignment horizontal="right" vertical="center" wrapText="1" indent="1"/>
    </xf>
    <xf numFmtId="3" fontId="3" fillId="0" borderId="0" xfId="0" applyNumberFormat="1" applyFont="1" applyAlignment="1">
      <alignment horizontal="right" vertical="center"/>
    </xf>
    <xf numFmtId="3" fontId="3" fillId="0" borderId="0" xfId="0" applyNumberFormat="1" applyFont="1" applyAlignment="1">
      <alignment horizontal="right" vertical="center" indent="1"/>
    </xf>
    <xf numFmtId="3" fontId="7" fillId="0" borderId="0" xfId="0" applyNumberFormat="1" applyFont="1" applyAlignment="1">
      <alignment horizontal="right" vertical="center"/>
    </xf>
    <xf numFmtId="3" fontId="6"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165" fontId="7" fillId="0" borderId="0" xfId="1" applyNumberFormat="1" applyFont="1" applyAlignment="1">
      <alignment horizontal="right" vertical="center" wrapText="1"/>
    </xf>
    <xf numFmtId="165" fontId="3" fillId="0" borderId="0" xfId="1" applyNumberFormat="1" applyFont="1" applyAlignment="1">
      <alignment horizontal="right" vertical="center" wrapText="1"/>
    </xf>
    <xf numFmtId="0" fontId="2" fillId="0" borderId="1" xfId="0" applyFont="1" applyBorder="1" applyAlignment="1">
      <alignment vertical="center" wrapText="1"/>
    </xf>
    <xf numFmtId="3" fontId="2" fillId="0" borderId="1" xfId="0" applyNumberFormat="1" applyFont="1" applyBorder="1" applyAlignment="1">
      <alignment horizontal="right" vertical="center" wrapText="1"/>
    </xf>
    <xf numFmtId="3" fontId="3" fillId="0" borderId="2" xfId="0" applyNumberFormat="1" applyFont="1" applyBorder="1" applyAlignment="1">
      <alignment horizontal="right" vertical="center" wrapText="1"/>
    </xf>
    <xf numFmtId="0" fontId="3" fillId="0" borderId="2" xfId="0" applyFont="1" applyBorder="1" applyAlignment="1">
      <alignment horizontal="right" vertical="center" wrapText="1"/>
    </xf>
    <xf numFmtId="0" fontId="2" fillId="0" borderId="1" xfId="0" applyFont="1" applyBorder="1" applyAlignment="1">
      <alignment horizontal="right" vertical="center" wrapText="1"/>
    </xf>
    <xf numFmtId="3" fontId="2" fillId="0" borderId="3" xfId="0" applyNumberFormat="1" applyFont="1" applyBorder="1" applyAlignment="1">
      <alignment horizontal="right" vertical="center" wrapText="1"/>
    </xf>
    <xf numFmtId="165" fontId="3" fillId="0" borderId="0" xfId="1" applyNumberFormat="1" applyFont="1" applyAlignment="1">
      <alignment horizontal="right" vertical="center" wrapText="1" indent="1"/>
    </xf>
    <xf numFmtId="3" fontId="6" fillId="0" borderId="1" xfId="0" applyNumberFormat="1" applyFont="1" applyBorder="1" applyAlignment="1">
      <alignment horizontal="right" vertical="center"/>
    </xf>
    <xf numFmtId="165" fontId="7" fillId="0" borderId="0" xfId="1" applyNumberFormat="1" applyFont="1" applyAlignment="1">
      <alignment horizontal="right" vertical="center"/>
    </xf>
    <xf numFmtId="165" fontId="7" fillId="0" borderId="0" xfId="1" applyNumberFormat="1" applyFont="1" applyBorder="1" applyAlignment="1">
      <alignment horizontal="right" vertical="center"/>
    </xf>
    <xf numFmtId="165" fontId="7" fillId="0" borderId="0" xfId="1" applyNumberFormat="1" applyFont="1" applyBorder="1" applyAlignment="1">
      <alignment horizontal="right" vertical="center" wrapText="1"/>
    </xf>
    <xf numFmtId="165" fontId="6" fillId="0" borderId="1" xfId="1" applyNumberFormat="1" applyFont="1" applyBorder="1" applyAlignment="1">
      <alignment horizontal="right" vertical="center"/>
    </xf>
    <xf numFmtId="3" fontId="7" fillId="0" borderId="0" xfId="0" applyNumberFormat="1" applyFont="1" applyAlignment="1">
      <alignment vertical="center"/>
    </xf>
    <xf numFmtId="3" fontId="6" fillId="0" borderId="1" xfId="0" applyNumberFormat="1" applyFont="1" applyBorder="1" applyAlignment="1">
      <alignment vertical="center"/>
    </xf>
    <xf numFmtId="165" fontId="3" fillId="0" borderId="0" xfId="1" applyNumberFormat="1" applyFont="1" applyAlignment="1">
      <alignment horizontal="right" vertical="center" wrapText="1"/>
    </xf>
    <xf numFmtId="164" fontId="0" fillId="0" borderId="0" xfId="0" applyNumberFormat="1"/>
    <xf numFmtId="0" fontId="7" fillId="0" borderId="0" xfId="0" quotePrefix="1" applyFont="1" applyAlignment="1">
      <alignment horizontal="left" vertical="center" wrapText="1" indent="4"/>
    </xf>
    <xf numFmtId="164" fontId="3" fillId="0" borderId="0" xfId="1" applyFont="1" applyAlignment="1">
      <alignment horizontal="right" vertical="center" wrapText="1"/>
    </xf>
    <xf numFmtId="3" fontId="2" fillId="0" borderId="1" xfId="0" applyNumberFormat="1" applyFont="1" applyBorder="1" applyAlignment="1">
      <alignment vertical="center" wrapText="1"/>
    </xf>
    <xf numFmtId="3" fontId="3" fillId="0" borderId="3" xfId="0" applyNumberFormat="1" applyFont="1" applyBorder="1" applyAlignment="1">
      <alignment vertical="center" wrapText="1"/>
    </xf>
    <xf numFmtId="165" fontId="3" fillId="0" borderId="0" xfId="1" applyNumberFormat="1" applyFont="1" applyAlignment="1">
      <alignment vertical="center" wrapText="1"/>
    </xf>
    <xf numFmtId="165" fontId="3" fillId="0" borderId="3" xfId="1" applyNumberFormat="1" applyFont="1" applyBorder="1" applyAlignment="1">
      <alignment vertical="center" wrapText="1"/>
    </xf>
    <xf numFmtId="165" fontId="2" fillId="0" borderId="1" xfId="1" applyNumberFormat="1" applyFont="1" applyBorder="1" applyAlignment="1">
      <alignment vertical="center" wrapText="1"/>
    </xf>
    <xf numFmtId="165" fontId="0" fillId="0" borderId="0" xfId="0" applyNumberFormat="1"/>
    <xf numFmtId="164" fontId="11" fillId="0" borderId="0" xfId="0" applyNumberFormat="1" applyFont="1" applyAlignment="1">
      <alignment vertical="center" wrapText="1"/>
    </xf>
    <xf numFmtId="0" fontId="33" fillId="0" borderId="0" xfId="3" applyFont="1" applyAlignment="1">
      <alignment vertical="center"/>
    </xf>
    <xf numFmtId="0" fontId="36" fillId="0" borderId="0" xfId="3" applyFont="1" applyAlignment="1">
      <alignment vertical="center"/>
    </xf>
    <xf numFmtId="0" fontId="37" fillId="5" borderId="4" xfId="3" applyFont="1" applyFill="1" applyBorder="1" applyAlignment="1">
      <alignment horizontal="center" vertical="center" wrapText="1"/>
    </xf>
    <xf numFmtId="166" fontId="36" fillId="0" borderId="0" xfId="3" applyNumberFormat="1" applyFont="1" applyAlignment="1"/>
    <xf numFmtId="9" fontId="36" fillId="0" borderId="0" xfId="3" applyNumberFormat="1" applyFont="1" applyAlignment="1"/>
    <xf numFmtId="166" fontId="33" fillId="4" borderId="0" xfId="3" applyNumberFormat="1" applyFont="1" applyFill="1" applyAlignment="1"/>
    <xf numFmtId="9" fontId="33" fillId="4" borderId="0" xfId="3" applyNumberFormat="1" applyFont="1" applyFill="1" applyAlignment="1"/>
    <xf numFmtId="166" fontId="39" fillId="0" borderId="12" xfId="3" applyNumberFormat="1" applyFont="1" applyBorder="1" applyAlignment="1"/>
    <xf numFmtId="9" fontId="39" fillId="0" borderId="12" xfId="3" applyNumberFormat="1" applyFont="1" applyBorder="1" applyAlignment="1"/>
    <xf numFmtId="166" fontId="39" fillId="6" borderId="12" xfId="3" applyNumberFormat="1" applyFont="1" applyFill="1" applyBorder="1" applyAlignment="1"/>
    <xf numFmtId="9" fontId="39" fillId="6" borderId="12" xfId="3" applyNumberFormat="1" applyFont="1" applyFill="1" applyBorder="1" applyAlignment="1"/>
    <xf numFmtId="166" fontId="39" fillId="7" borderId="12" xfId="3" applyNumberFormat="1" applyFont="1" applyFill="1" applyBorder="1" applyAlignment="1"/>
    <xf numFmtId="9" fontId="39" fillId="7" borderId="12" xfId="3" applyNumberFormat="1" applyFont="1" applyFill="1" applyBorder="1" applyAlignment="1"/>
    <xf numFmtId="167" fontId="40" fillId="5" borderId="12" xfId="3" applyNumberFormat="1" applyFont="1" applyFill="1" applyBorder="1" applyAlignment="1"/>
    <xf numFmtId="9" fontId="40" fillId="5" borderId="12" xfId="3" applyNumberFormat="1" applyFont="1" applyFill="1" applyBorder="1" applyAlignment="1"/>
    <xf numFmtId="3" fontId="7" fillId="0" borderId="0" xfId="0" applyNumberFormat="1" applyFont="1" applyAlignment="1">
      <alignment horizontal="right" vertical="center" wrapText="1"/>
    </xf>
    <xf numFmtId="0" fontId="3" fillId="0" borderId="0" xfId="0" applyFont="1" applyAlignment="1">
      <alignment vertical="center" wrapText="1"/>
    </xf>
    <xf numFmtId="3" fontId="3" fillId="0" borderId="0" xfId="0" applyNumberFormat="1" applyFont="1" applyAlignment="1">
      <alignment horizontal="right" vertical="center" wrapText="1"/>
    </xf>
    <xf numFmtId="49" fontId="42" fillId="0" borderId="0" xfId="4" applyNumberFormat="1" applyFont="1" applyAlignment="1">
      <alignment vertical="center"/>
    </xf>
    <xf numFmtId="49" fontId="43" fillId="0" borderId="0" xfId="4" applyNumberFormat="1" applyFont="1" applyAlignment="1">
      <alignment vertical="center"/>
    </xf>
    <xf numFmtId="168" fontId="43" fillId="0" borderId="0" xfId="4" applyNumberFormat="1" applyFont="1" applyAlignment="1">
      <alignment horizontal="right" vertical="center"/>
    </xf>
    <xf numFmtId="169" fontId="43" fillId="0" borderId="0" xfId="4" applyNumberFormat="1" applyFont="1" applyAlignment="1">
      <alignment horizontal="right" vertical="center"/>
    </xf>
    <xf numFmtId="40" fontId="43" fillId="0" borderId="0" xfId="4" applyNumberFormat="1" applyFont="1" applyAlignment="1">
      <alignment horizontal="right" vertical="center"/>
    </xf>
    <xf numFmtId="0" fontId="43" fillId="0" borderId="0" xfId="4" applyFont="1" applyAlignment="1">
      <alignment vertical="center"/>
    </xf>
    <xf numFmtId="49" fontId="41" fillId="0" borderId="13" xfId="4" applyNumberFormat="1" applyFont="1" applyBorder="1" applyAlignment="1">
      <alignment vertical="center"/>
    </xf>
    <xf numFmtId="166" fontId="33" fillId="0" borderId="0" xfId="3" applyNumberFormat="1" applyFont="1" applyAlignment="1">
      <alignment vertical="center"/>
    </xf>
    <xf numFmtId="0" fontId="33" fillId="0" borderId="0" xfId="0" applyFont="1" applyAlignment="1">
      <alignment vertical="center"/>
    </xf>
    <xf numFmtId="165" fontId="33" fillId="0" borderId="0" xfId="1" applyNumberFormat="1" applyFont="1" applyAlignment="1">
      <alignment vertical="center"/>
    </xf>
    <xf numFmtId="164" fontId="2" fillId="0" borderId="1" xfId="1" applyFont="1" applyBorder="1" applyAlignment="1">
      <alignment horizontal="right" vertical="center" wrapText="1"/>
    </xf>
    <xf numFmtId="165" fontId="0" fillId="0" borderId="0" xfId="1" applyNumberFormat="1" applyFont="1"/>
    <xf numFmtId="165" fontId="0" fillId="0" borderId="0" xfId="0" applyNumberFormat="1"/>
    <xf numFmtId="3" fontId="0" fillId="0" borderId="0" xfId="0" applyNumberFormat="1"/>
    <xf numFmtId="3" fontId="2" fillId="0" borderId="0" xfId="0" applyNumberFormat="1" applyFont="1" applyAlignment="1">
      <alignment horizontal="right" vertical="center" wrapText="1"/>
    </xf>
    <xf numFmtId="165" fontId="3" fillId="0" borderId="0" xfId="1" applyNumberFormat="1" applyFont="1" applyAlignment="1">
      <alignment horizontal="right" vertical="center" wrapText="1"/>
    </xf>
    <xf numFmtId="165" fontId="2" fillId="0" borderId="1" xfId="1" applyNumberFormat="1" applyFont="1" applyBorder="1" applyAlignment="1">
      <alignment horizontal="right" vertical="center" wrapText="1"/>
    </xf>
    <xf numFmtId="164" fontId="23" fillId="0" borderId="0" xfId="0" applyNumberFormat="1" applyFont="1" applyAlignment="1">
      <alignment horizontal="right" vertical="center" wrapText="1"/>
    </xf>
    <xf numFmtId="49" fontId="42" fillId="0" borderId="0" xfId="0" applyNumberFormat="1" applyFont="1" applyAlignment="1">
      <alignment vertical="center"/>
    </xf>
    <xf numFmtId="49" fontId="43" fillId="0" borderId="0" xfId="0" applyNumberFormat="1" applyFont="1" applyAlignment="1">
      <alignment vertical="center"/>
    </xf>
    <xf numFmtId="168" fontId="43" fillId="0" borderId="0" xfId="0" applyNumberFormat="1" applyFont="1" applyAlignment="1">
      <alignment horizontal="right" vertical="center"/>
    </xf>
    <xf numFmtId="169" fontId="43" fillId="0" borderId="0" xfId="0" applyNumberFormat="1" applyFont="1" applyAlignment="1">
      <alignment horizontal="right" vertical="center"/>
    </xf>
    <xf numFmtId="40" fontId="43" fillId="0" borderId="0" xfId="0" applyNumberFormat="1" applyFont="1" applyAlignment="1">
      <alignment horizontal="right" vertical="center"/>
    </xf>
    <xf numFmtId="0" fontId="43" fillId="0" borderId="0" xfId="0" applyFont="1" applyAlignment="1">
      <alignment vertical="center"/>
    </xf>
    <xf numFmtId="0" fontId="40" fillId="8" borderId="4" xfId="0" applyNumberFormat="1" applyFont="1" applyFill="1" applyBorder="1" applyAlignment="1">
      <alignment horizontal="center" vertical="center"/>
    </xf>
    <xf numFmtId="49" fontId="0" fillId="0" borderId="13" xfId="0" applyNumberFormat="1" applyFont="1" applyBorder="1" applyAlignment="1">
      <alignment vertical="center"/>
    </xf>
    <xf numFmtId="49" fontId="0" fillId="9" borderId="13" xfId="0" applyNumberFormat="1" applyFont="1" applyFill="1" applyBorder="1" applyAlignment="1">
      <alignment vertical="center"/>
    </xf>
    <xf numFmtId="168" fontId="0" fillId="0" borderId="13" xfId="0" applyNumberFormat="1" applyFont="1" applyBorder="1" applyAlignment="1">
      <alignment horizontal="right" vertical="center"/>
    </xf>
    <xf numFmtId="169" fontId="0" fillId="0" borderId="13" xfId="0" applyNumberFormat="1" applyFont="1" applyBorder="1" applyAlignment="1">
      <alignment horizontal="right" vertical="center"/>
    </xf>
    <xf numFmtId="40" fontId="0" fillId="9" borderId="13" xfId="0" applyNumberFormat="1" applyFont="1" applyFill="1" applyBorder="1" applyAlignment="1">
      <alignment horizontal="right" vertical="center"/>
    </xf>
    <xf numFmtId="40" fontId="0" fillId="0" borderId="13" xfId="0" applyNumberFormat="1" applyFont="1" applyBorder="1" applyAlignment="1">
      <alignment horizontal="right" vertical="center"/>
    </xf>
    <xf numFmtId="49" fontId="0" fillId="10" borderId="13" xfId="0" applyNumberFormat="1" applyFont="1" applyFill="1" applyBorder="1" applyAlignment="1">
      <alignment vertical="center"/>
    </xf>
    <xf numFmtId="0" fontId="29" fillId="0" borderId="0" xfId="2" applyFont="1" applyFill="1" applyAlignment="1">
      <alignment vertical="center"/>
    </xf>
    <xf numFmtId="165" fontId="3" fillId="0" borderId="0" xfId="1" applyNumberFormat="1" applyFont="1" applyAlignment="1">
      <alignment horizontal="right" vertical="center" wrapText="1"/>
    </xf>
    <xf numFmtId="0" fontId="3" fillId="0" borderId="0" xfId="0" applyFont="1" applyAlignment="1">
      <alignment vertical="center" wrapText="1"/>
    </xf>
    <xf numFmtId="0" fontId="5" fillId="0" borderId="0" xfId="0" applyFont="1" applyAlignment="1">
      <alignment horizontal="right" vertical="center" wrapText="1"/>
    </xf>
    <xf numFmtId="3" fontId="3" fillId="0" borderId="0" xfId="0" applyNumberFormat="1" applyFont="1" applyAlignment="1">
      <alignment horizontal="right" vertical="center" wrapText="1"/>
    </xf>
    <xf numFmtId="0" fontId="7" fillId="0" borderId="0" xfId="0" applyFont="1" applyAlignment="1">
      <alignment vertical="center" wrapText="1"/>
    </xf>
    <xf numFmtId="165" fontId="5" fillId="0" borderId="0" xfId="1" applyNumberFormat="1" applyFont="1" applyAlignment="1">
      <alignment horizontal="right" vertical="center" wrapText="1"/>
    </xf>
    <xf numFmtId="0" fontId="0" fillId="0" borderId="0" xfId="0" applyFont="1" applyAlignment="1">
      <alignment vertical="center"/>
    </xf>
    <xf numFmtId="0" fontId="36" fillId="0" borderId="0" xfId="0" applyFont="1" applyAlignment="1">
      <alignment vertical="center"/>
    </xf>
    <xf numFmtId="0" fontId="37" fillId="5" borderId="4" xfId="0" applyFont="1" applyFill="1" applyBorder="1" applyAlignment="1">
      <alignment horizontal="center" vertical="center" wrapText="1"/>
    </xf>
    <xf numFmtId="166" fontId="36" fillId="0" borderId="0" xfId="0" applyNumberFormat="1" applyFont="1" applyAlignment="1"/>
    <xf numFmtId="9" fontId="36" fillId="0" borderId="0" xfId="0" applyNumberFormat="1" applyFont="1" applyAlignment="1"/>
    <xf numFmtId="166" fontId="0" fillId="4" borderId="0" xfId="0" applyNumberFormat="1" applyFont="1" applyFill="1" applyAlignment="1"/>
    <xf numFmtId="9" fontId="0" fillId="4" borderId="0" xfId="0" applyNumberFormat="1" applyFont="1" applyFill="1" applyAlignment="1"/>
    <xf numFmtId="166" fontId="39" fillId="0" borderId="12" xfId="0" applyNumberFormat="1" applyFont="1" applyBorder="1" applyAlignment="1"/>
    <xf numFmtId="9" fontId="39" fillId="0" borderId="12" xfId="0" applyNumberFormat="1" applyFont="1" applyBorder="1" applyAlignment="1"/>
    <xf numFmtId="166" fontId="33" fillId="0" borderId="0" xfId="0" applyNumberFormat="1" applyFont="1" applyAlignment="1">
      <alignment vertical="center"/>
    </xf>
    <xf numFmtId="166" fontId="39" fillId="6" borderId="12" xfId="0" applyNumberFormat="1" applyFont="1" applyFill="1" applyBorder="1" applyAlignment="1"/>
    <xf numFmtId="9" fontId="39" fillId="6" borderId="12" xfId="0" applyNumberFormat="1" applyFont="1" applyFill="1" applyBorder="1" applyAlignment="1"/>
    <xf numFmtId="166" fontId="39" fillId="7" borderId="12" xfId="0" applyNumberFormat="1" applyFont="1" applyFill="1" applyBorder="1" applyAlignment="1"/>
    <xf numFmtId="9" fontId="39" fillId="7" borderId="12" xfId="0" applyNumberFormat="1" applyFont="1" applyFill="1" applyBorder="1" applyAlignment="1"/>
    <xf numFmtId="167" fontId="40" fillId="5" borderId="12" xfId="0" applyNumberFormat="1" applyFont="1" applyFill="1" applyBorder="1" applyAlignment="1"/>
    <xf numFmtId="9" fontId="40" fillId="5" borderId="12" xfId="0" applyNumberFormat="1" applyFont="1" applyFill="1" applyBorder="1" applyAlignment="1"/>
    <xf numFmtId="165" fontId="33" fillId="0" borderId="0" xfId="3" applyNumberFormat="1" applyFont="1" applyAlignment="1">
      <alignment vertical="center"/>
    </xf>
    <xf numFmtId="0" fontId="5" fillId="0" borderId="0" xfId="0" applyFont="1" applyAlignment="1">
      <alignment vertical="center" wrapText="1"/>
    </xf>
    <xf numFmtId="0" fontId="12" fillId="0" borderId="0" xfId="0" applyFont="1" applyAlignment="1">
      <alignment horizontal="center" vertical="center"/>
    </xf>
    <xf numFmtId="0" fontId="11" fillId="0" borderId="0" xfId="0" applyFont="1"/>
    <xf numFmtId="0" fontId="3"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vertical="center"/>
    </xf>
    <xf numFmtId="0" fontId="7" fillId="0" borderId="0" xfId="0" applyFont="1" applyAlignment="1">
      <alignment vertical="center" wrapText="1"/>
    </xf>
    <xf numFmtId="0" fontId="0" fillId="0" borderId="0" xfId="0" applyAlignment="1">
      <alignment wrapText="1"/>
    </xf>
    <xf numFmtId="0" fontId="5" fillId="0" borderId="0" xfId="0" applyFont="1" applyAlignment="1">
      <alignment horizontal="justify" vertical="center" wrapText="1"/>
    </xf>
    <xf numFmtId="3" fontId="7" fillId="0" borderId="0" xfId="0" applyNumberFormat="1" applyFont="1" applyAlignment="1">
      <alignment horizontal="right" vertical="center" wrapText="1"/>
    </xf>
    <xf numFmtId="0" fontId="29" fillId="3" borderId="0" xfId="2" applyFont="1" applyFill="1" applyAlignment="1">
      <alignment horizontal="center" vertical="center" wrapText="1"/>
    </xf>
    <xf numFmtId="0" fontId="30" fillId="3" borderId="0" xfId="2" applyFont="1" applyFill="1" applyAlignment="1">
      <alignment horizontal="center" vertical="center"/>
    </xf>
    <xf numFmtId="0" fontId="32" fillId="0" borderId="0" xfId="0" applyFont="1" applyAlignment="1">
      <alignment horizontal="center"/>
    </xf>
    <xf numFmtId="0" fontId="13" fillId="0" borderId="0" xfId="0" applyFont="1" applyAlignment="1">
      <alignment horizontal="left" vertical="center" wrapText="1"/>
    </xf>
    <xf numFmtId="0" fontId="5" fillId="0" borderId="0" xfId="0" applyFont="1" applyAlignment="1">
      <alignment horizontal="right" vertical="center" wrapText="1" indent="1"/>
    </xf>
    <xf numFmtId="165" fontId="5" fillId="0" borderId="0" xfId="1" applyNumberFormat="1" applyFont="1" applyAlignment="1">
      <alignment horizontal="righ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3" fontId="3" fillId="0" borderId="0" xfId="0" applyNumberFormat="1" applyFont="1" applyAlignment="1">
      <alignment horizontal="right" vertical="center" wrapText="1"/>
    </xf>
    <xf numFmtId="0" fontId="12" fillId="0" borderId="0" xfId="0" applyFont="1" applyAlignment="1">
      <alignment horizontal="center" vertical="center" wrapText="1"/>
    </xf>
    <xf numFmtId="0" fontId="3" fillId="0" borderId="0" xfId="0" applyFont="1" applyAlignment="1">
      <alignment horizontal="right" vertical="center" wrapText="1"/>
    </xf>
    <xf numFmtId="0" fontId="5" fillId="0" borderId="0" xfId="0" applyFont="1" applyAlignment="1">
      <alignment wrapText="1"/>
    </xf>
    <xf numFmtId="165" fontId="3" fillId="0" borderId="0" xfId="1" applyNumberFormat="1" applyFont="1" applyAlignment="1">
      <alignment horizontal="right" vertical="center" wrapText="1"/>
    </xf>
    <xf numFmtId="0" fontId="37" fillId="5" borderId="9" xfId="3" applyFont="1" applyFill="1" applyBorder="1" applyAlignment="1">
      <alignment horizontal="center" vertical="center" wrapText="1"/>
    </xf>
    <xf numFmtId="0" fontId="37" fillId="5" borderId="10" xfId="3" applyFont="1" applyFill="1" applyBorder="1" applyAlignment="1">
      <alignment horizontal="center" vertical="center" wrapText="1"/>
    </xf>
    <xf numFmtId="0" fontId="37" fillId="5" borderId="11" xfId="3" applyFont="1" applyFill="1" applyBorder="1" applyAlignment="1">
      <alignment horizontal="center" vertical="center" wrapText="1"/>
    </xf>
    <xf numFmtId="0" fontId="34" fillId="0" borderId="0" xfId="3" applyFont="1" applyAlignment="1">
      <alignment horizontal="left" vertical="top"/>
    </xf>
    <xf numFmtId="0" fontId="35" fillId="0" borderId="0" xfId="3" applyFont="1" applyAlignment="1">
      <alignment horizontal="right" vertical="top"/>
    </xf>
    <xf numFmtId="0" fontId="36" fillId="0" borderId="0" xfId="3" applyFont="1" applyAlignment="1">
      <alignment vertical="center"/>
    </xf>
    <xf numFmtId="0" fontId="38" fillId="0" borderId="5" xfId="3" applyFont="1" applyBorder="1" applyAlignment="1">
      <alignment horizontal="center" vertical="center" wrapText="1"/>
    </xf>
    <xf numFmtId="0" fontId="38" fillId="0" borderId="6" xfId="3" applyFont="1" applyBorder="1" applyAlignment="1">
      <alignment horizontal="center" vertical="center" wrapText="1"/>
    </xf>
    <xf numFmtId="0" fontId="38" fillId="0" borderId="7" xfId="3" applyFont="1" applyBorder="1" applyAlignment="1">
      <alignment horizontal="center" vertical="center" wrapText="1"/>
    </xf>
    <xf numFmtId="0" fontId="37" fillId="5" borderId="8" xfId="3" applyFont="1" applyFill="1" applyBorder="1" applyAlignment="1">
      <alignment horizontal="center" vertical="center" wrapText="1"/>
    </xf>
    <xf numFmtId="0" fontId="37" fillId="5" borderId="9" xfId="0" applyFont="1" applyFill="1" applyBorder="1" applyAlignment="1">
      <alignment horizontal="center" vertical="center" wrapText="1"/>
    </xf>
    <xf numFmtId="0" fontId="37" fillId="5" borderId="10" xfId="0" applyFont="1" applyFill="1" applyBorder="1" applyAlignment="1">
      <alignment horizontal="center" vertical="center" wrapText="1"/>
    </xf>
    <xf numFmtId="0" fontId="37" fillId="5" borderId="11" xfId="0" applyFont="1" applyFill="1" applyBorder="1" applyAlignment="1">
      <alignment horizontal="center" vertical="center" wrapText="1"/>
    </xf>
    <xf numFmtId="0" fontId="34" fillId="0" borderId="0" xfId="0" applyFont="1" applyAlignment="1">
      <alignment horizontal="left" vertical="top"/>
    </xf>
    <xf numFmtId="0" fontId="35" fillId="0" borderId="0" xfId="0" applyFont="1" applyAlignment="1">
      <alignment horizontal="right" vertical="top"/>
    </xf>
    <xf numFmtId="0" fontId="36" fillId="0" borderId="0" xfId="0" applyFont="1" applyAlignment="1">
      <alignment vertical="center"/>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7" fillId="5" borderId="8" xfId="0" applyFont="1" applyFill="1" applyBorder="1" applyAlignment="1">
      <alignment horizontal="center" vertical="center" wrapText="1"/>
    </xf>
    <xf numFmtId="49" fontId="41" fillId="0" borderId="0" xfId="4" applyNumberFormat="1" applyFont="1" applyAlignment="1">
      <alignment vertical="center"/>
    </xf>
    <xf numFmtId="49" fontId="0" fillId="0" borderId="0" xfId="0" applyNumberFormat="1" applyFont="1" applyAlignment="1">
      <alignment vertical="center"/>
    </xf>
  </cellXfs>
  <cellStyles count="10">
    <cellStyle name="Comma" xfId="1" builtinId="3"/>
    <cellStyle name="Comma 3" xfId="5"/>
    <cellStyle name="Comma 4" xfId="8"/>
    <cellStyle name="Comma 6" xfId="6"/>
    <cellStyle name="Comma 7" xfId="7"/>
    <cellStyle name="Normal" xfId="0" builtinId="0"/>
    <cellStyle name="Normal 2" xfId="3"/>
    <cellStyle name="Normal 2 3" xfId="9"/>
    <cellStyle name="Normal 3" xfId="4"/>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MVFM\Finance\Operations%20Back-up\Report\Bcao%20Tai%20chinh\2018%20whole%20year\2018Q4\Send%20to%20FMS\IAFFGCENCNBaoCaoTaiChinh_CTQLQ_Qu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MVFM\Finance\Operations%20Back-up\Report\Bcao%20Tai%20chinh\2017%20whole%20year\2017%20Q3\Delivery%20to%20FMS\MAMV_Thuyet%20minh%20bao%20cao%20tai%20chinh_%20Quy%20III%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quat"/>
      <sheetName val="BangCanDoiKeToan_06001"/>
      <sheetName val="BCKetQuaHoatDongKinhDoanh_06202"/>
      <sheetName val="BCLuuChuyenTienTe_06003"/>
    </sheetNames>
    <sheetDataSet>
      <sheetData sheetId="0"/>
      <sheetData sheetId="1">
        <row r="5">
          <cell r="D5">
            <v>15602515245</v>
          </cell>
        </row>
        <row r="50">
          <cell r="D50">
            <v>1567611454</v>
          </cell>
        </row>
      </sheetData>
      <sheetData sheetId="2">
        <row r="4">
          <cell r="F4">
            <v>77951196412</v>
          </cell>
        </row>
        <row r="18">
          <cell r="F18">
            <v>-1567611454</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399">
          <cell r="D399">
            <v>1042131845</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3"/>
  <sheetViews>
    <sheetView tabSelected="1" topLeftCell="A579" workbookViewId="0">
      <selection activeCell="E441" sqref="E441"/>
    </sheetView>
  </sheetViews>
  <sheetFormatPr defaultRowHeight="15" x14ac:dyDescent="0.25"/>
  <cols>
    <col min="1" max="1" width="45.28515625" customWidth="1"/>
    <col min="2" max="2" width="19.5703125" customWidth="1"/>
    <col min="3" max="3" width="28.28515625" customWidth="1"/>
    <col min="4" max="8" width="19.5703125" customWidth="1"/>
    <col min="9" max="9" width="12.5703125" bestFit="1" customWidth="1"/>
  </cols>
  <sheetData>
    <row r="1" spans="1:6" x14ac:dyDescent="0.25">
      <c r="A1" s="89" t="s">
        <v>253</v>
      </c>
      <c r="B1" s="89"/>
    </row>
    <row r="2" spans="1:6" x14ac:dyDescent="0.25">
      <c r="A2" s="89"/>
      <c r="B2" s="89"/>
    </row>
    <row r="3" spans="1:6" x14ac:dyDescent="0.25">
      <c r="A3" s="216" t="s">
        <v>254</v>
      </c>
      <c r="B3" s="216"/>
      <c r="C3" s="216"/>
      <c r="D3" s="216"/>
      <c r="E3" s="216"/>
      <c r="F3" s="90"/>
    </row>
    <row r="4" spans="1:6" x14ac:dyDescent="0.25">
      <c r="A4" s="216"/>
      <c r="B4" s="216"/>
      <c r="C4" s="216"/>
      <c r="D4" s="216"/>
      <c r="E4" s="216"/>
      <c r="F4" s="90"/>
    </row>
    <row r="5" spans="1:6" x14ac:dyDescent="0.25">
      <c r="A5" s="217" t="s">
        <v>255</v>
      </c>
      <c r="B5" s="217"/>
      <c r="C5" s="217"/>
      <c r="D5" s="217"/>
      <c r="E5" s="217"/>
      <c r="F5" s="91"/>
    </row>
    <row r="6" spans="1:6" x14ac:dyDescent="0.25">
      <c r="A6" s="218" t="s">
        <v>1100</v>
      </c>
      <c r="B6" s="218"/>
      <c r="C6" s="218"/>
      <c r="D6" s="218"/>
      <c r="E6" s="218"/>
      <c r="F6" s="92"/>
    </row>
    <row r="8" spans="1:6" x14ac:dyDescent="0.25">
      <c r="A8" s="1">
        <v>1</v>
      </c>
      <c r="B8" s="1" t="s">
        <v>0</v>
      </c>
    </row>
    <row r="9" spans="1:6" s="89" customFormat="1" x14ac:dyDescent="0.25">
      <c r="A9" s="89" t="s">
        <v>256</v>
      </c>
    </row>
    <row r="10" spans="1:6" s="89" customFormat="1" x14ac:dyDescent="0.25">
      <c r="A10" s="89" t="s">
        <v>257</v>
      </c>
    </row>
    <row r="11" spans="1:6" s="89" customFormat="1" x14ac:dyDescent="0.25">
      <c r="A11" s="89" t="s">
        <v>258</v>
      </c>
    </row>
    <row r="12" spans="1:6" s="89" customFormat="1" x14ac:dyDescent="0.25">
      <c r="A12" s="89" t="s">
        <v>259</v>
      </c>
    </row>
    <row r="13" spans="1:6" s="89" customFormat="1" x14ac:dyDescent="0.25">
      <c r="A13" s="89" t="s">
        <v>260</v>
      </c>
    </row>
    <row r="14" spans="1:6" s="89" customFormat="1" x14ac:dyDescent="0.25">
      <c r="A14" s="89" t="s">
        <v>261</v>
      </c>
    </row>
    <row r="15" spans="1:6" s="89" customFormat="1" x14ac:dyDescent="0.25"/>
    <row r="16" spans="1:6" s="89" customFormat="1" x14ac:dyDescent="0.25">
      <c r="A16" s="89" t="s">
        <v>1</v>
      </c>
    </row>
    <row r="17" spans="1:2" s="89" customFormat="1" x14ac:dyDescent="0.25">
      <c r="A17" s="89" t="s">
        <v>1101</v>
      </c>
    </row>
    <row r="18" spans="1:2" x14ac:dyDescent="0.25">
      <c r="A18" s="2"/>
    </row>
    <row r="19" spans="1:2" s="182" customFormat="1" x14ac:dyDescent="0.25">
      <c r="A19" s="182" t="s">
        <v>1102</v>
      </c>
    </row>
    <row r="20" spans="1:2" x14ac:dyDescent="0.25">
      <c r="A20" s="2"/>
    </row>
    <row r="21" spans="1:2" x14ac:dyDescent="0.25">
      <c r="A21" s="2"/>
    </row>
    <row r="22" spans="1:2" x14ac:dyDescent="0.25">
      <c r="A22" s="1">
        <v>2</v>
      </c>
      <c r="B22" s="8" t="s">
        <v>2</v>
      </c>
    </row>
    <row r="23" spans="1:2" x14ac:dyDescent="0.25">
      <c r="A23" s="4">
        <v>2.1</v>
      </c>
      <c r="B23" s="4" t="s">
        <v>3</v>
      </c>
    </row>
    <row r="24" spans="1:2" s="89" customFormat="1" x14ac:dyDescent="0.25">
      <c r="A24" s="89" t="s">
        <v>4</v>
      </c>
    </row>
    <row r="25" spans="1:2" x14ac:dyDescent="0.25">
      <c r="A25" s="89"/>
    </row>
    <row r="26" spans="1:2" x14ac:dyDescent="0.25">
      <c r="A26" s="2"/>
    </row>
    <row r="27" spans="1:2" x14ac:dyDescent="0.25">
      <c r="A27" s="1">
        <v>2.2000000000000002</v>
      </c>
      <c r="B27" s="8" t="s">
        <v>5</v>
      </c>
    </row>
    <row r="28" spans="1:2" ht="25.5" x14ac:dyDescent="0.25">
      <c r="A28" s="2" t="s">
        <v>6</v>
      </c>
    </row>
    <row r="29" spans="1:2" x14ac:dyDescent="0.25">
      <c r="A29" s="5"/>
    </row>
    <row r="30" spans="1:2" x14ac:dyDescent="0.25">
      <c r="A30" s="1">
        <v>3</v>
      </c>
      <c r="B30" s="8" t="s">
        <v>1099</v>
      </c>
    </row>
    <row r="31" spans="1:2" x14ac:dyDescent="0.25">
      <c r="A31" s="7"/>
    </row>
    <row r="32" spans="1:2" x14ac:dyDescent="0.25">
      <c r="A32" s="4">
        <v>3.1</v>
      </c>
      <c r="B32" s="4" t="s">
        <v>7</v>
      </c>
    </row>
    <row r="33" spans="1:2" s="89" customFormat="1" x14ac:dyDescent="0.25">
      <c r="A33" s="89" t="s">
        <v>353</v>
      </c>
    </row>
    <row r="34" spans="1:2" x14ac:dyDescent="0.25">
      <c r="A34" t="s">
        <v>262</v>
      </c>
    </row>
    <row r="35" spans="1:2" x14ac:dyDescent="0.25">
      <c r="A35" s="5"/>
    </row>
    <row r="36" spans="1:2" ht="25.5" x14ac:dyDescent="0.25">
      <c r="A36" s="4">
        <v>3.2</v>
      </c>
      <c r="B36" s="4" t="s">
        <v>8</v>
      </c>
    </row>
    <row r="37" spans="1:2" x14ac:dyDescent="0.25">
      <c r="A37" t="s">
        <v>354</v>
      </c>
    </row>
    <row r="38" spans="1:2" x14ac:dyDescent="0.25">
      <c r="A38" t="s">
        <v>263</v>
      </c>
    </row>
    <row r="39" spans="1:2" ht="38.25" x14ac:dyDescent="0.25">
      <c r="A39" s="11" t="s">
        <v>9</v>
      </c>
    </row>
    <row r="40" spans="1:2" ht="38.25" x14ac:dyDescent="0.25">
      <c r="A40" s="11" t="s">
        <v>10</v>
      </c>
    </row>
    <row r="41" spans="1:2" ht="38.25" x14ac:dyDescent="0.25">
      <c r="A41" s="11" t="s">
        <v>11</v>
      </c>
    </row>
    <row r="42" spans="1:2" s="11" customFormat="1" ht="38.25" x14ac:dyDescent="0.25">
      <c r="A42" s="11" t="s">
        <v>12</v>
      </c>
    </row>
    <row r="43" spans="1:2" s="11" customFormat="1" ht="38.25" x14ac:dyDescent="0.25">
      <c r="A43" s="11" t="s">
        <v>13</v>
      </c>
    </row>
    <row r="44" spans="1:2" x14ac:dyDescent="0.25">
      <c r="A44" s="2"/>
    </row>
    <row r="45" spans="1:2" x14ac:dyDescent="0.25">
      <c r="A45" t="s">
        <v>360</v>
      </c>
    </row>
    <row r="46" spans="1:2" x14ac:dyDescent="0.25">
      <c r="A46" t="s">
        <v>355</v>
      </c>
    </row>
    <row r="47" spans="1:2" x14ac:dyDescent="0.25">
      <c r="A47" t="s">
        <v>356</v>
      </c>
    </row>
    <row r="48" spans="1:2" x14ac:dyDescent="0.25">
      <c r="A48" t="s">
        <v>264</v>
      </c>
    </row>
    <row r="49" spans="1:2" x14ac:dyDescent="0.25">
      <c r="A49" s="2"/>
    </row>
    <row r="50" spans="1:2" x14ac:dyDescent="0.25">
      <c r="A50" s="12">
        <v>3.3</v>
      </c>
      <c r="B50" s="12" t="s">
        <v>14</v>
      </c>
    </row>
    <row r="51" spans="1:2" x14ac:dyDescent="0.25">
      <c r="A51" t="s">
        <v>265</v>
      </c>
    </row>
    <row r="52" spans="1:2" x14ac:dyDescent="0.25">
      <c r="A52" t="s">
        <v>357</v>
      </c>
    </row>
    <row r="53" spans="1:2" ht="25.5" x14ac:dyDescent="0.25">
      <c r="A53" s="4">
        <v>3.4</v>
      </c>
      <c r="B53" s="4" t="s">
        <v>15</v>
      </c>
    </row>
    <row r="54" spans="1:2" x14ac:dyDescent="0.25">
      <c r="A54" t="s">
        <v>16</v>
      </c>
    </row>
    <row r="55" spans="1:2" x14ac:dyDescent="0.25">
      <c r="A55" s="2"/>
    </row>
    <row r="56" spans="1:2" x14ac:dyDescent="0.25">
      <c r="A56" s="1">
        <v>4</v>
      </c>
      <c r="B56" s="8" t="s">
        <v>17</v>
      </c>
    </row>
    <row r="57" spans="1:2" x14ac:dyDescent="0.25">
      <c r="A57" s="2"/>
    </row>
    <row r="58" spans="1:2" ht="38.25" x14ac:dyDescent="0.25">
      <c r="A58" s="4">
        <v>4.0999999999999996</v>
      </c>
      <c r="B58" s="4" t="s">
        <v>18</v>
      </c>
    </row>
    <row r="59" spans="1:2" x14ac:dyDescent="0.25">
      <c r="A59" t="s">
        <v>358</v>
      </c>
    </row>
    <row r="60" spans="1:2" x14ac:dyDescent="0.25">
      <c r="A60" s="2"/>
    </row>
    <row r="61" spans="1:2" ht="25.5" x14ac:dyDescent="0.25">
      <c r="A61" s="10">
        <v>4.2</v>
      </c>
      <c r="B61" s="10" t="s">
        <v>19</v>
      </c>
    </row>
    <row r="62" spans="1:2" x14ac:dyDescent="0.25">
      <c r="A62" t="s">
        <v>266</v>
      </c>
    </row>
    <row r="63" spans="1:2" x14ac:dyDescent="0.25">
      <c r="A63" t="s">
        <v>267</v>
      </c>
    </row>
    <row r="64" spans="1:2" x14ac:dyDescent="0.25">
      <c r="A64" s="7"/>
    </row>
    <row r="65" spans="1:2" ht="25.5" x14ac:dyDescent="0.25">
      <c r="A65" s="4">
        <v>4.3</v>
      </c>
      <c r="B65" s="4" t="s">
        <v>20</v>
      </c>
    </row>
    <row r="66" spans="1:2" x14ac:dyDescent="0.25">
      <c r="A66" t="s">
        <v>268</v>
      </c>
    </row>
    <row r="67" spans="1:2" x14ac:dyDescent="0.25">
      <c r="A67" s="2" t="s">
        <v>269</v>
      </c>
    </row>
    <row r="68" spans="1:2" x14ac:dyDescent="0.25">
      <c r="A68" s="2"/>
    </row>
    <row r="69" spans="1:2" x14ac:dyDescent="0.25">
      <c r="A69" s="10">
        <v>4.4000000000000004</v>
      </c>
      <c r="B69" s="10" t="s">
        <v>21</v>
      </c>
    </row>
    <row r="70" spans="1:2" x14ac:dyDescent="0.25">
      <c r="A70" t="s">
        <v>359</v>
      </c>
    </row>
    <row r="71" spans="1:2" x14ac:dyDescent="0.25">
      <c r="A71" t="s">
        <v>270</v>
      </c>
    </row>
    <row r="72" spans="1:2" x14ac:dyDescent="0.25">
      <c r="A72" t="s">
        <v>271</v>
      </c>
    </row>
    <row r="73" spans="1:2" x14ac:dyDescent="0.25">
      <c r="A73" t="s">
        <v>272</v>
      </c>
    </row>
    <row r="74" spans="1:2" x14ac:dyDescent="0.25">
      <c r="A74" t="s">
        <v>273</v>
      </c>
    </row>
    <row r="75" spans="1:2" x14ac:dyDescent="0.25">
      <c r="A75" t="s">
        <v>274</v>
      </c>
    </row>
    <row r="76" spans="1:2" x14ac:dyDescent="0.25">
      <c r="A76" s="2"/>
    </row>
    <row r="77" spans="1:2" x14ac:dyDescent="0.25">
      <c r="A77" s="13" t="s">
        <v>22</v>
      </c>
      <c r="B77" s="14" t="s">
        <v>23</v>
      </c>
    </row>
    <row r="78" spans="1:2" x14ac:dyDescent="0.25">
      <c r="A78" s="15" t="s">
        <v>24</v>
      </c>
      <c r="B78" s="16">
        <v>0.3</v>
      </c>
    </row>
    <row r="79" spans="1:2" x14ac:dyDescent="0.25">
      <c r="A79" s="15" t="s">
        <v>25</v>
      </c>
      <c r="B79" s="16">
        <v>0.5</v>
      </c>
    </row>
    <row r="80" spans="1:2" x14ac:dyDescent="0.25">
      <c r="A80" s="15" t="s">
        <v>26</v>
      </c>
      <c r="B80" s="16">
        <v>0.7</v>
      </c>
    </row>
    <row r="81" spans="1:2" x14ac:dyDescent="0.25">
      <c r="A81" s="15" t="s">
        <v>27</v>
      </c>
      <c r="B81" s="16">
        <v>1</v>
      </c>
    </row>
    <row r="82" spans="1:2" x14ac:dyDescent="0.25">
      <c r="A82" s="2"/>
    </row>
    <row r="83" spans="1:2" ht="25.5" x14ac:dyDescent="0.25">
      <c r="A83" s="10">
        <v>4.5</v>
      </c>
      <c r="B83" s="10" t="s">
        <v>28</v>
      </c>
    </row>
    <row r="84" spans="1:2" x14ac:dyDescent="0.25">
      <c r="A84" t="s">
        <v>29</v>
      </c>
    </row>
    <row r="85" spans="1:2" x14ac:dyDescent="0.25">
      <c r="A85" t="s">
        <v>30</v>
      </c>
    </row>
    <row r="86" spans="1:2" x14ac:dyDescent="0.25">
      <c r="A86" t="s">
        <v>361</v>
      </c>
    </row>
    <row r="87" spans="1:2" x14ac:dyDescent="0.25">
      <c r="A87" t="s">
        <v>275</v>
      </c>
    </row>
    <row r="88" spans="1:2" x14ac:dyDescent="0.25">
      <c r="A88" t="s">
        <v>362</v>
      </c>
    </row>
    <row r="89" spans="1:2" x14ac:dyDescent="0.25">
      <c r="A89" s="4">
        <v>4.5999999999999996</v>
      </c>
      <c r="B89" s="4" t="s">
        <v>31</v>
      </c>
    </row>
    <row r="90" spans="1:2" x14ac:dyDescent="0.25">
      <c r="A90" t="s">
        <v>363</v>
      </c>
    </row>
    <row r="91" spans="1:2" x14ac:dyDescent="0.25">
      <c r="A91" s="2"/>
    </row>
    <row r="92" spans="1:2" x14ac:dyDescent="0.25">
      <c r="A92" s="10">
        <v>4.7</v>
      </c>
      <c r="B92" s="10" t="s">
        <v>32</v>
      </c>
    </row>
    <row r="93" spans="1:2" x14ac:dyDescent="0.25">
      <c r="A93" t="s">
        <v>33</v>
      </c>
    </row>
    <row r="94" spans="1:2" x14ac:dyDescent="0.25">
      <c r="A94" s="10"/>
    </row>
    <row r="95" spans="1:2" x14ac:dyDescent="0.25">
      <c r="A95" s="4">
        <v>4.8</v>
      </c>
      <c r="B95" s="4" t="s">
        <v>34</v>
      </c>
    </row>
    <row r="96" spans="1:2" x14ac:dyDescent="0.25">
      <c r="A96" t="s">
        <v>364</v>
      </c>
    </row>
    <row r="97" spans="1:2" x14ac:dyDescent="0.25">
      <c r="A97" s="2" t="s">
        <v>276</v>
      </c>
    </row>
    <row r="98" spans="1:2" x14ac:dyDescent="0.25">
      <c r="A98" s="10"/>
    </row>
    <row r="99" spans="1:2" ht="38.25" x14ac:dyDescent="0.25">
      <c r="A99" s="4">
        <v>4.9000000000000004</v>
      </c>
      <c r="B99" s="4" t="s">
        <v>35</v>
      </c>
    </row>
    <row r="100" spans="1:2" x14ac:dyDescent="0.25">
      <c r="A100" t="s">
        <v>36</v>
      </c>
    </row>
    <row r="101" spans="1:2" x14ac:dyDescent="0.25">
      <c r="A101" s="4"/>
    </row>
    <row r="102" spans="1:2" ht="25.5" x14ac:dyDescent="0.25">
      <c r="A102" s="10">
        <v>4.0999999999999996</v>
      </c>
      <c r="B102" s="10" t="s">
        <v>37</v>
      </c>
    </row>
    <row r="103" spans="1:2" ht="18" customHeight="1" x14ac:dyDescent="0.25">
      <c r="A103" t="s">
        <v>365</v>
      </c>
    </row>
    <row r="104" spans="1:2" ht="18" customHeight="1" x14ac:dyDescent="0.25">
      <c r="A104" t="s">
        <v>366</v>
      </c>
    </row>
    <row r="105" spans="1:2" ht="18" customHeight="1" x14ac:dyDescent="0.25">
      <c r="A105" t="s">
        <v>367</v>
      </c>
    </row>
    <row r="106" spans="1:2" ht="18" customHeight="1" x14ac:dyDescent="0.25">
      <c r="A106" t="s">
        <v>368</v>
      </c>
    </row>
    <row r="107" spans="1:2" x14ac:dyDescent="0.25">
      <c r="A107" t="s">
        <v>38</v>
      </c>
    </row>
    <row r="108" spans="1:2" x14ac:dyDescent="0.25">
      <c r="A108" s="2"/>
    </row>
    <row r="109" spans="1:2" ht="25.5" x14ac:dyDescent="0.25">
      <c r="A109" s="4">
        <v>4.1100000000000003</v>
      </c>
      <c r="B109" s="4" t="s">
        <v>39</v>
      </c>
    </row>
    <row r="110" spans="1:2" x14ac:dyDescent="0.25">
      <c r="A110" t="s">
        <v>40</v>
      </c>
    </row>
    <row r="111" spans="1:2" x14ac:dyDescent="0.25">
      <c r="A111" t="s">
        <v>277</v>
      </c>
    </row>
    <row r="112" spans="1:2" x14ac:dyDescent="0.25">
      <c r="A112" t="s">
        <v>278</v>
      </c>
    </row>
    <row r="113" spans="1:2" x14ac:dyDescent="0.25">
      <c r="A113" t="s">
        <v>279</v>
      </c>
    </row>
    <row r="114" spans="1:2" x14ac:dyDescent="0.25">
      <c r="A114" t="s">
        <v>280</v>
      </c>
    </row>
    <row r="115" spans="1:2" x14ac:dyDescent="0.25">
      <c r="A115" t="s">
        <v>281</v>
      </c>
    </row>
    <row r="116" spans="1:2" x14ac:dyDescent="0.25">
      <c r="A116" t="s">
        <v>369</v>
      </c>
    </row>
    <row r="117" spans="1:2" x14ac:dyDescent="0.25">
      <c r="A117" s="5"/>
    </row>
    <row r="118" spans="1:2" x14ac:dyDescent="0.25">
      <c r="A118" s="4">
        <v>4.12</v>
      </c>
      <c r="B118" s="4" t="s">
        <v>41</v>
      </c>
    </row>
    <row r="119" spans="1:2" x14ac:dyDescent="0.25">
      <c r="A119" t="s">
        <v>42</v>
      </c>
    </row>
    <row r="120" spans="1:2" x14ac:dyDescent="0.25">
      <c r="A120" s="17" t="s">
        <v>43</v>
      </c>
    </row>
    <row r="121" spans="1:2" x14ac:dyDescent="0.25">
      <c r="A121" t="s">
        <v>44</v>
      </c>
    </row>
    <row r="122" spans="1:2" x14ac:dyDescent="0.25">
      <c r="A122" s="17" t="s">
        <v>45</v>
      </c>
    </row>
    <row r="123" spans="1:2" x14ac:dyDescent="0.25">
      <c r="A123" t="s">
        <v>46</v>
      </c>
    </row>
    <row r="125" spans="1:2" x14ac:dyDescent="0.25">
      <c r="A125" s="2"/>
    </row>
    <row r="126" spans="1:2" x14ac:dyDescent="0.25">
      <c r="A126" s="4">
        <v>4.13</v>
      </c>
      <c r="B126" s="4" t="s">
        <v>47</v>
      </c>
    </row>
    <row r="127" spans="1:2" x14ac:dyDescent="0.25">
      <c r="A127" s="17" t="s">
        <v>48</v>
      </c>
    </row>
    <row r="128" spans="1:2" x14ac:dyDescent="0.25">
      <c r="A128" t="s">
        <v>282</v>
      </c>
    </row>
    <row r="129" spans="1:1" x14ac:dyDescent="0.25">
      <c r="A129" t="s">
        <v>370</v>
      </c>
    </row>
    <row r="130" spans="1:1" x14ac:dyDescent="0.25">
      <c r="A130" t="s">
        <v>371</v>
      </c>
    </row>
    <row r="131" spans="1:1" x14ac:dyDescent="0.25">
      <c r="A131" t="s">
        <v>283</v>
      </c>
    </row>
    <row r="132" spans="1:1" x14ac:dyDescent="0.25">
      <c r="A132" t="s">
        <v>284</v>
      </c>
    </row>
    <row r="133" spans="1:1" x14ac:dyDescent="0.25">
      <c r="A133" t="s">
        <v>285</v>
      </c>
    </row>
    <row r="134" spans="1:1" x14ac:dyDescent="0.25">
      <c r="A134" s="17" t="s">
        <v>49</v>
      </c>
    </row>
    <row r="135" spans="1:1" x14ac:dyDescent="0.25">
      <c r="A135" t="s">
        <v>286</v>
      </c>
    </row>
    <row r="136" spans="1:1" x14ac:dyDescent="0.25">
      <c r="A136" t="s">
        <v>372</v>
      </c>
    </row>
    <row r="137" spans="1:1" x14ac:dyDescent="0.25">
      <c r="A137" t="s">
        <v>287</v>
      </c>
    </row>
    <row r="138" spans="1:1" x14ac:dyDescent="0.25">
      <c r="A138" t="s">
        <v>288</v>
      </c>
    </row>
    <row r="139" spans="1:1" x14ac:dyDescent="0.25">
      <c r="A139" t="s">
        <v>289</v>
      </c>
    </row>
    <row r="140" spans="1:1" x14ac:dyDescent="0.25">
      <c r="A140" t="s">
        <v>290</v>
      </c>
    </row>
    <row r="141" spans="1:1" x14ac:dyDescent="0.25">
      <c r="A141" t="s">
        <v>291</v>
      </c>
    </row>
    <row r="143" spans="1:1" x14ac:dyDescent="0.25">
      <c r="A143" t="s">
        <v>292</v>
      </c>
    </row>
    <row r="144" spans="1:1" x14ac:dyDescent="0.25">
      <c r="A144" t="s">
        <v>293</v>
      </c>
    </row>
    <row r="145" spans="1:8" x14ac:dyDescent="0.25">
      <c r="A145" t="s">
        <v>294</v>
      </c>
    </row>
    <row r="147" spans="1:8" x14ac:dyDescent="0.25">
      <c r="A147" t="s">
        <v>295</v>
      </c>
    </row>
    <row r="148" spans="1:8" x14ac:dyDescent="0.25">
      <c r="A148" t="s">
        <v>296</v>
      </c>
    </row>
    <row r="150" spans="1:8" x14ac:dyDescent="0.25">
      <c r="A150" t="s">
        <v>373</v>
      </c>
    </row>
    <row r="151" spans="1:8" x14ac:dyDescent="0.25">
      <c r="A151" t="s">
        <v>297</v>
      </c>
    </row>
    <row r="152" spans="1:8" x14ac:dyDescent="0.25">
      <c r="A152" t="s">
        <v>298</v>
      </c>
    </row>
    <row r="153" spans="1:8" x14ac:dyDescent="0.25">
      <c r="A153" t="s">
        <v>299</v>
      </c>
    </row>
    <row r="154" spans="1:8" x14ac:dyDescent="0.25">
      <c r="A154" s="18" t="s">
        <v>50</v>
      </c>
    </row>
    <row r="155" spans="1:8" ht="28.5" customHeight="1" x14ac:dyDescent="0.25">
      <c r="A155" s="219" t="s">
        <v>51</v>
      </c>
      <c r="B155" s="219"/>
      <c r="C155" s="219"/>
      <c r="D155" s="219"/>
      <c r="E155" s="219"/>
      <c r="F155" s="219"/>
      <c r="G155" s="219"/>
      <c r="H155" s="219"/>
    </row>
    <row r="156" spans="1:8" x14ac:dyDescent="0.25">
      <c r="A156" s="7"/>
    </row>
    <row r="157" spans="1:8" x14ac:dyDescent="0.25">
      <c r="A157" s="4">
        <v>4.1399999999999997</v>
      </c>
      <c r="B157" s="4" t="s">
        <v>52</v>
      </c>
    </row>
    <row r="158" spans="1:8" x14ac:dyDescent="0.25">
      <c r="A158" s="7"/>
    </row>
    <row r="159" spans="1:8" x14ac:dyDescent="0.25">
      <c r="A159" s="17" t="s">
        <v>53</v>
      </c>
    </row>
    <row r="160" spans="1:8" x14ac:dyDescent="0.25">
      <c r="A160" s="4"/>
    </row>
    <row r="161" spans="1:1" x14ac:dyDescent="0.25">
      <c r="A161" s="20" t="s">
        <v>54</v>
      </c>
    </row>
    <row r="162" spans="1:1" x14ac:dyDescent="0.25">
      <c r="A162" t="s">
        <v>374</v>
      </c>
    </row>
    <row r="163" spans="1:1" x14ac:dyDescent="0.25">
      <c r="A163" t="s">
        <v>300</v>
      </c>
    </row>
    <row r="164" spans="1:1" x14ac:dyDescent="0.25">
      <c r="A164" t="s">
        <v>301</v>
      </c>
    </row>
    <row r="165" spans="1:1" x14ac:dyDescent="0.25">
      <c r="A165" t="s">
        <v>55</v>
      </c>
    </row>
    <row r="166" spans="1:1" x14ac:dyDescent="0.25">
      <c r="A166" t="s">
        <v>56</v>
      </c>
    </row>
    <row r="167" spans="1:1" x14ac:dyDescent="0.25">
      <c r="A167" s="2"/>
    </row>
    <row r="168" spans="1:1" x14ac:dyDescent="0.25">
      <c r="A168" s="20" t="s">
        <v>57</v>
      </c>
    </row>
    <row r="169" spans="1:1" x14ac:dyDescent="0.25">
      <c r="A169" t="s">
        <v>375</v>
      </c>
    </row>
    <row r="170" spans="1:1" x14ac:dyDescent="0.25">
      <c r="A170" t="s">
        <v>302</v>
      </c>
    </row>
    <row r="171" spans="1:1" x14ac:dyDescent="0.25">
      <c r="A171" t="s">
        <v>58</v>
      </c>
    </row>
    <row r="172" spans="1:1" x14ac:dyDescent="0.25">
      <c r="A172" t="s">
        <v>59</v>
      </c>
    </row>
    <row r="173" spans="1:1" x14ac:dyDescent="0.25">
      <c r="A173" s="21" t="s">
        <v>60</v>
      </c>
    </row>
    <row r="174" spans="1:1" x14ac:dyDescent="0.25">
      <c r="A174" t="s">
        <v>61</v>
      </c>
    </row>
    <row r="175" spans="1:1" x14ac:dyDescent="0.25">
      <c r="A175" s="21" t="s">
        <v>62</v>
      </c>
    </row>
    <row r="176" spans="1:1" x14ac:dyDescent="0.25">
      <c r="A176" t="s">
        <v>376</v>
      </c>
    </row>
    <row r="177" spans="1:3" x14ac:dyDescent="0.25">
      <c r="A177" s="22"/>
    </row>
    <row r="178" spans="1:3" x14ac:dyDescent="0.25">
      <c r="A178" s="9" t="s">
        <v>303</v>
      </c>
      <c r="B178" s="9" t="s">
        <v>63</v>
      </c>
    </row>
    <row r="179" spans="1:3" x14ac:dyDescent="0.25">
      <c r="A179" s="23"/>
    </row>
    <row r="180" spans="1:3" ht="25.5" x14ac:dyDescent="0.25">
      <c r="A180" s="206"/>
      <c r="B180" s="24" t="s">
        <v>1103</v>
      </c>
      <c r="C180" s="24" t="s">
        <v>65</v>
      </c>
    </row>
    <row r="181" spans="1:3" x14ac:dyDescent="0.25">
      <c r="A181" s="206"/>
      <c r="B181" s="24" t="s">
        <v>64</v>
      </c>
      <c r="C181" s="24" t="s">
        <v>64</v>
      </c>
    </row>
    <row r="182" spans="1:3" x14ac:dyDescent="0.25">
      <c r="A182" s="25"/>
      <c r="B182" s="25"/>
      <c r="C182" s="25"/>
    </row>
    <row r="183" spans="1:3" x14ac:dyDescent="0.25">
      <c r="A183" s="26" t="s">
        <v>66</v>
      </c>
      <c r="B183" s="183">
        <f>SUM(B184:B186)</f>
        <v>9818632660</v>
      </c>
      <c r="C183" s="105">
        <v>7353052819</v>
      </c>
    </row>
    <row r="184" spans="1:3" ht="25.5" x14ac:dyDescent="0.25">
      <c r="A184" s="29" t="s">
        <v>67</v>
      </c>
      <c r="B184" s="188">
        <v>7758474856</v>
      </c>
      <c r="C184" s="188">
        <v>4225255200</v>
      </c>
    </row>
    <row r="185" spans="1:3" ht="25.5" x14ac:dyDescent="0.25">
      <c r="A185" s="29" t="s">
        <v>68</v>
      </c>
      <c r="B185" s="188">
        <v>329401967</v>
      </c>
      <c r="C185" s="188">
        <v>1432673354</v>
      </c>
    </row>
    <row r="186" spans="1:3" x14ac:dyDescent="0.25">
      <c r="A186" s="29" t="s">
        <v>69</v>
      </c>
      <c r="B186" s="188">
        <v>1730755837</v>
      </c>
      <c r="C186" s="188">
        <v>1695124265</v>
      </c>
    </row>
    <row r="187" spans="1:3" x14ac:dyDescent="0.25">
      <c r="A187" s="26" t="s">
        <v>70</v>
      </c>
      <c r="B187" s="105">
        <f>SUM(B188:B191)</f>
        <v>5783882585</v>
      </c>
      <c r="C187" s="183">
        <v>12637759490</v>
      </c>
    </row>
    <row r="188" spans="1:3" ht="25.5" x14ac:dyDescent="0.25">
      <c r="A188" s="123" t="s">
        <v>1104</v>
      </c>
      <c r="B188" s="188">
        <v>3999615000</v>
      </c>
      <c r="C188" s="183"/>
    </row>
    <row r="189" spans="1:3" x14ac:dyDescent="0.25">
      <c r="A189" s="29" t="s">
        <v>72</v>
      </c>
      <c r="B189" s="188">
        <v>1784267585</v>
      </c>
      <c r="C189" s="221">
        <v>7347763889</v>
      </c>
    </row>
    <row r="190" spans="1:3" x14ac:dyDescent="0.25">
      <c r="A190" s="30" t="s">
        <v>73</v>
      </c>
      <c r="B190" s="188">
        <v>0</v>
      </c>
      <c r="C190" s="221"/>
    </row>
    <row r="191" spans="1:3" ht="25.5" x14ac:dyDescent="0.25">
      <c r="A191" s="31" t="s">
        <v>74</v>
      </c>
      <c r="B191" s="188"/>
      <c r="C191" s="188">
        <v>5289995601</v>
      </c>
    </row>
    <row r="192" spans="1:3" ht="15.75" thickBot="1" x14ac:dyDescent="0.3">
      <c r="A192" s="26"/>
      <c r="B192" s="103">
        <f>B183+B187</f>
        <v>15602515245</v>
      </c>
      <c r="C192" s="103">
        <v>19990812309</v>
      </c>
    </row>
    <row r="193" spans="1:3" ht="15.75" thickTop="1" x14ac:dyDescent="0.25">
      <c r="A193" s="22"/>
      <c r="B193" s="122"/>
      <c r="C193" s="122"/>
    </row>
    <row r="194" spans="1:3" ht="38.25" x14ac:dyDescent="0.25">
      <c r="A194" s="6" t="s">
        <v>304</v>
      </c>
      <c r="B194" s="6" t="s">
        <v>75</v>
      </c>
    </row>
    <row r="195" spans="1:3" x14ac:dyDescent="0.25">
      <c r="A195" s="33"/>
    </row>
    <row r="196" spans="1:3" ht="25.5" x14ac:dyDescent="0.25">
      <c r="A196" s="206"/>
      <c r="B196" s="185" t="s">
        <v>1103</v>
      </c>
      <c r="C196" s="24" t="s">
        <v>65</v>
      </c>
    </row>
    <row r="197" spans="1:3" x14ac:dyDescent="0.25">
      <c r="A197" s="206"/>
      <c r="B197" s="24" t="s">
        <v>64</v>
      </c>
      <c r="C197" s="24" t="s">
        <v>64</v>
      </c>
    </row>
    <row r="198" spans="1:3" x14ac:dyDescent="0.25">
      <c r="A198" s="25"/>
      <c r="B198" s="34"/>
      <c r="C198" s="34"/>
    </row>
    <row r="199" spans="1:3" x14ac:dyDescent="0.25">
      <c r="A199" s="26" t="s">
        <v>76</v>
      </c>
      <c r="B199" s="28"/>
      <c r="C199" s="28"/>
    </row>
    <row r="200" spans="1:3" ht="25.5" x14ac:dyDescent="0.25">
      <c r="A200" s="31" t="s">
        <v>77</v>
      </c>
      <c r="B200" s="95">
        <v>51681320934</v>
      </c>
      <c r="C200" s="94">
        <v>39819697950</v>
      </c>
    </row>
    <row r="201" spans="1:3" ht="25.5" x14ac:dyDescent="0.25">
      <c r="A201" s="31" t="s">
        <v>79</v>
      </c>
      <c r="B201" s="95">
        <v>28156919724</v>
      </c>
      <c r="C201" s="27" t="s">
        <v>78</v>
      </c>
    </row>
    <row r="202" spans="1:3" x14ac:dyDescent="0.25">
      <c r="A202" s="31" t="s">
        <v>80</v>
      </c>
      <c r="B202" s="27" t="s">
        <v>78</v>
      </c>
      <c r="C202" s="94">
        <v>11233245026</v>
      </c>
    </row>
    <row r="203" spans="1:3" ht="25.5" x14ac:dyDescent="0.25">
      <c r="A203" s="123" t="s">
        <v>386</v>
      </c>
      <c r="B203" s="121">
        <v>8656403420</v>
      </c>
      <c r="C203" s="124">
        <v>0</v>
      </c>
    </row>
    <row r="204" spans="1:3" ht="15.75" thickBot="1" x14ac:dyDescent="0.3">
      <c r="A204" s="26"/>
      <c r="B204" s="103">
        <f>SUM(B200:B203)</f>
        <v>88494644078</v>
      </c>
      <c r="C204" s="103">
        <f>SUM(C200:C203)</f>
        <v>51052942976</v>
      </c>
    </row>
    <row r="205" spans="1:3" ht="15.75" thickTop="1" x14ac:dyDescent="0.25">
      <c r="A205" s="7"/>
      <c r="B205" s="122"/>
      <c r="C205" s="122"/>
    </row>
    <row r="206" spans="1:3" x14ac:dyDescent="0.25">
      <c r="A206" t="s">
        <v>1105</v>
      </c>
    </row>
    <row r="207" spans="1:3" x14ac:dyDescent="0.25">
      <c r="A207" s="22"/>
    </row>
    <row r="208" spans="1:3" x14ac:dyDescent="0.25">
      <c r="A208" s="22"/>
    </row>
    <row r="209" spans="1:3" ht="25.5" x14ac:dyDescent="0.25">
      <c r="A209" s="6" t="s">
        <v>305</v>
      </c>
      <c r="B209" s="6" t="s">
        <v>81</v>
      </c>
    </row>
    <row r="210" spans="1:3" x14ac:dyDescent="0.25">
      <c r="A210" s="35"/>
    </row>
    <row r="211" spans="1:3" ht="25.5" x14ac:dyDescent="0.25">
      <c r="A211" s="206"/>
      <c r="B211" s="24" t="s">
        <v>1103</v>
      </c>
      <c r="C211" s="24" t="s">
        <v>65</v>
      </c>
    </row>
    <row r="212" spans="1:3" x14ac:dyDescent="0.25">
      <c r="A212" s="206"/>
      <c r="B212" s="24" t="s">
        <v>64</v>
      </c>
      <c r="C212" s="24" t="s">
        <v>64</v>
      </c>
    </row>
    <row r="213" spans="1:3" x14ac:dyDescent="0.25">
      <c r="A213" s="36"/>
      <c r="B213" s="32"/>
      <c r="C213" s="32"/>
    </row>
    <row r="214" spans="1:3" x14ac:dyDescent="0.25">
      <c r="A214" s="26" t="s">
        <v>82</v>
      </c>
      <c r="B214" s="224">
        <v>6268102413</v>
      </c>
      <c r="C214" s="224">
        <v>4859154102</v>
      </c>
    </row>
    <row r="215" spans="1:3" x14ac:dyDescent="0.25">
      <c r="A215" s="26" t="s">
        <v>83</v>
      </c>
      <c r="B215" s="224"/>
      <c r="C215" s="224"/>
    </row>
    <row r="216" spans="1:3" x14ac:dyDescent="0.25">
      <c r="A216" s="36" t="s">
        <v>84</v>
      </c>
      <c r="B216" s="224">
        <v>245590409</v>
      </c>
      <c r="C216" s="215">
        <v>218433711</v>
      </c>
    </row>
    <row r="217" spans="1:3" x14ac:dyDescent="0.25">
      <c r="A217" s="36" t="s">
        <v>85</v>
      </c>
      <c r="B217" s="224"/>
      <c r="C217" s="215"/>
    </row>
    <row r="218" spans="1:3" x14ac:dyDescent="0.25">
      <c r="A218" s="36" t="s">
        <v>84</v>
      </c>
      <c r="B218" s="215">
        <v>119111045</v>
      </c>
      <c r="C218" s="215">
        <v>82579177</v>
      </c>
    </row>
    <row r="219" spans="1:3" x14ac:dyDescent="0.25">
      <c r="A219" s="36" t="s">
        <v>86</v>
      </c>
      <c r="B219" s="215"/>
      <c r="C219" s="215"/>
    </row>
    <row r="220" spans="1:3" x14ac:dyDescent="0.25">
      <c r="A220" s="36" t="s">
        <v>87</v>
      </c>
      <c r="B220" s="95">
        <v>81992972</v>
      </c>
      <c r="C220" s="95">
        <v>131197556</v>
      </c>
    </row>
    <row r="221" spans="1:3" ht="15.75" thickBot="1" x14ac:dyDescent="0.3">
      <c r="A221" s="36"/>
      <c r="B221" s="103">
        <f>SUM(B214:B220)</f>
        <v>6714796839</v>
      </c>
      <c r="C221" s="103">
        <f>SUM(C214:C220)</f>
        <v>5291364546</v>
      </c>
    </row>
    <row r="222" spans="1:3" ht="15.75" thickTop="1" x14ac:dyDescent="0.25">
      <c r="B222" s="122"/>
      <c r="C222" s="122"/>
    </row>
    <row r="223" spans="1:3" ht="25.5" x14ac:dyDescent="0.25">
      <c r="A223" s="6" t="s">
        <v>306</v>
      </c>
      <c r="B223" s="6" t="s">
        <v>88</v>
      </c>
    </row>
    <row r="224" spans="1:3" x14ac:dyDescent="0.25">
      <c r="A224" s="35"/>
    </row>
    <row r="225" spans="1:3" ht="25.5" x14ac:dyDescent="0.25">
      <c r="A225" s="206"/>
      <c r="B225" s="185" t="s">
        <v>1103</v>
      </c>
      <c r="C225" s="24" t="s">
        <v>65</v>
      </c>
    </row>
    <row r="226" spans="1:3" x14ac:dyDescent="0.25">
      <c r="A226" s="206"/>
      <c r="B226" s="24" t="s">
        <v>64</v>
      </c>
      <c r="C226" s="24" t="s">
        <v>64</v>
      </c>
    </row>
    <row r="227" spans="1:3" x14ac:dyDescent="0.25">
      <c r="A227" s="39"/>
      <c r="B227" s="39"/>
      <c r="C227" s="39"/>
    </row>
    <row r="228" spans="1:3" x14ac:dyDescent="0.25">
      <c r="A228" s="26" t="s">
        <v>89</v>
      </c>
      <c r="B228" s="94">
        <v>1818069346</v>
      </c>
      <c r="C228" s="94">
        <v>2436364448</v>
      </c>
    </row>
    <row r="229" spans="1:3" x14ac:dyDescent="0.25">
      <c r="A229" s="40" t="s">
        <v>90</v>
      </c>
      <c r="B229" s="27"/>
      <c r="C229" s="24"/>
    </row>
    <row r="230" spans="1:3" ht="25.5" x14ac:dyDescent="0.25">
      <c r="A230" s="40" t="s">
        <v>91</v>
      </c>
      <c r="B230" s="96">
        <v>1176791081</v>
      </c>
      <c r="C230" s="96">
        <v>2208826740</v>
      </c>
    </row>
    <row r="231" spans="1:3" x14ac:dyDescent="0.25">
      <c r="A231" s="26" t="s">
        <v>92</v>
      </c>
      <c r="B231" s="94">
        <v>5044451</v>
      </c>
      <c r="C231" s="94">
        <v>5350000</v>
      </c>
    </row>
    <row r="232" spans="1:3" ht="15.75" thickBot="1" x14ac:dyDescent="0.3">
      <c r="A232" s="41"/>
      <c r="B232" s="103">
        <f>B228+B231</f>
        <v>1823113797</v>
      </c>
      <c r="C232" s="103">
        <f>C228+C231</f>
        <v>2441714448</v>
      </c>
    </row>
    <row r="233" spans="1:3" ht="15.75" thickTop="1" x14ac:dyDescent="0.25">
      <c r="A233" s="38"/>
      <c r="B233" s="122"/>
      <c r="C233" s="122"/>
    </row>
    <row r="234" spans="1:3" x14ac:dyDescent="0.25">
      <c r="A234" s="38"/>
    </row>
    <row r="235" spans="1:3" ht="25.5" x14ac:dyDescent="0.25">
      <c r="A235" s="3" t="s">
        <v>307</v>
      </c>
      <c r="B235" s="3" t="s">
        <v>93</v>
      </c>
    </row>
    <row r="236" spans="1:3" x14ac:dyDescent="0.25">
      <c r="A236" s="42"/>
    </row>
    <row r="237" spans="1:3" x14ac:dyDescent="0.25">
      <c r="A237" s="209"/>
      <c r="B237" s="14" t="s">
        <v>94</v>
      </c>
    </row>
    <row r="238" spans="1:3" x14ac:dyDescent="0.25">
      <c r="A238" s="209"/>
      <c r="B238" s="14" t="s">
        <v>95</v>
      </c>
    </row>
    <row r="239" spans="1:3" x14ac:dyDescent="0.25">
      <c r="A239" s="39"/>
      <c r="B239" s="39"/>
    </row>
    <row r="240" spans="1:3" x14ac:dyDescent="0.25">
      <c r="A240" s="44" t="s">
        <v>96</v>
      </c>
      <c r="B240" s="27"/>
    </row>
    <row r="241" spans="1:3" x14ac:dyDescent="0.25">
      <c r="A241" s="26" t="s">
        <v>97</v>
      </c>
      <c r="B241" s="94">
        <v>640562844</v>
      </c>
      <c r="C241" s="122"/>
    </row>
    <row r="242" spans="1:3" x14ac:dyDescent="0.25">
      <c r="A242" s="26" t="s">
        <v>98</v>
      </c>
      <c r="B242" s="94">
        <v>98544600</v>
      </c>
    </row>
    <row r="243" spans="1:3" ht="15.75" thickBot="1" x14ac:dyDescent="0.3">
      <c r="A243" s="26" t="s">
        <v>1103</v>
      </c>
      <c r="B243" s="104">
        <f>SUM(B241:B242)</f>
        <v>739107444</v>
      </c>
      <c r="C243" s="122"/>
    </row>
    <row r="244" spans="1:3" ht="15.75" thickTop="1" x14ac:dyDescent="0.25">
      <c r="A244" s="39"/>
      <c r="B244" s="28"/>
    </row>
    <row r="245" spans="1:3" x14ac:dyDescent="0.25">
      <c r="A245" s="45" t="s">
        <v>90</v>
      </c>
      <c r="B245" s="14"/>
    </row>
    <row r="246" spans="1:3" x14ac:dyDescent="0.25">
      <c r="A246" s="45" t="s">
        <v>99</v>
      </c>
      <c r="B246" s="97">
        <v>361162844</v>
      </c>
    </row>
    <row r="247" spans="1:3" x14ac:dyDescent="0.25">
      <c r="A247" s="39"/>
      <c r="B247" s="105"/>
    </row>
    <row r="248" spans="1:3" x14ac:dyDescent="0.25">
      <c r="A248" s="44" t="s">
        <v>100</v>
      </c>
      <c r="B248" s="105"/>
    </row>
    <row r="249" spans="1:3" x14ac:dyDescent="0.25">
      <c r="A249" s="26" t="s">
        <v>97</v>
      </c>
      <c r="B249" s="106">
        <v>-504960636</v>
      </c>
      <c r="C249" s="122"/>
    </row>
    <row r="250" spans="1:3" x14ac:dyDescent="0.25">
      <c r="A250" s="26" t="s">
        <v>101</v>
      </c>
      <c r="B250" s="106">
        <f>-53353962-17747874-1</f>
        <v>-71101837</v>
      </c>
    </row>
    <row r="251" spans="1:3" x14ac:dyDescent="0.25">
      <c r="A251" s="187" t="s">
        <v>1103</v>
      </c>
      <c r="B251" s="106">
        <f>SUM(B249:B250)</f>
        <v>-576062473</v>
      </c>
      <c r="C251" s="122"/>
    </row>
    <row r="252" spans="1:3" x14ac:dyDescent="0.25">
      <c r="A252" s="39"/>
      <c r="B252" s="28"/>
    </row>
    <row r="253" spans="1:3" x14ac:dyDescent="0.25">
      <c r="A253" s="44" t="s">
        <v>102</v>
      </c>
      <c r="B253" s="28"/>
    </row>
    <row r="254" spans="1:3" x14ac:dyDescent="0.25">
      <c r="A254" s="26" t="s">
        <v>97</v>
      </c>
      <c r="B254" s="94">
        <f>B241+B249</f>
        <v>135602208</v>
      </c>
      <c r="C254" s="122"/>
    </row>
    <row r="255" spans="1:3" ht="15.75" thickBot="1" x14ac:dyDescent="0.3">
      <c r="A255" s="187" t="s">
        <v>1103</v>
      </c>
      <c r="B255" s="104">
        <f>B243+B251</f>
        <v>163044971</v>
      </c>
      <c r="C255" s="122"/>
    </row>
    <row r="256" spans="1:3" ht="15.75" thickTop="1" x14ac:dyDescent="0.25">
      <c r="A256" s="38"/>
    </row>
    <row r="257" spans="1:7" x14ac:dyDescent="0.25">
      <c r="A257" s="38"/>
    </row>
    <row r="258" spans="1:7" ht="25.5" x14ac:dyDescent="0.25">
      <c r="A258" s="3" t="s">
        <v>308</v>
      </c>
      <c r="B258" s="3" t="s">
        <v>103</v>
      </c>
    </row>
    <row r="259" spans="1:7" x14ac:dyDescent="0.25">
      <c r="A259" s="46"/>
    </row>
    <row r="260" spans="1:7" x14ac:dyDescent="0.25">
      <c r="A260" s="206"/>
      <c r="B260" s="24" t="s">
        <v>104</v>
      </c>
      <c r="C260" s="24" t="s">
        <v>105</v>
      </c>
    </row>
    <row r="261" spans="1:7" ht="38.25" x14ac:dyDescent="0.25">
      <c r="A261" s="206"/>
      <c r="B261" s="24" t="s">
        <v>1106</v>
      </c>
      <c r="C261" s="24" t="s">
        <v>64</v>
      </c>
    </row>
    <row r="262" spans="1:7" x14ac:dyDescent="0.25">
      <c r="A262" s="206"/>
      <c r="B262" s="24" t="s">
        <v>64</v>
      </c>
      <c r="C262" s="47"/>
    </row>
    <row r="263" spans="1:7" x14ac:dyDescent="0.25">
      <c r="A263" s="39"/>
      <c r="B263" s="39"/>
      <c r="C263" s="39"/>
    </row>
    <row r="264" spans="1:7" x14ac:dyDescent="0.25">
      <c r="A264" s="36" t="s">
        <v>106</v>
      </c>
      <c r="B264" s="106">
        <v>138477653</v>
      </c>
      <c r="C264" s="106">
        <v>152617159</v>
      </c>
    </row>
    <row r="265" spans="1:7" x14ac:dyDescent="0.25">
      <c r="A265" s="26" t="s">
        <v>107</v>
      </c>
      <c r="B265" s="105">
        <f>392260300+69149000</f>
        <v>461409300</v>
      </c>
      <c r="C265" s="105">
        <v>137601050</v>
      </c>
    </row>
    <row r="266" spans="1:7" x14ac:dyDescent="0.25">
      <c r="A266" s="26" t="s">
        <v>108</v>
      </c>
      <c r="B266" s="105">
        <f>-92206773-27498619-17052814-17052814+6</f>
        <v>-153811014</v>
      </c>
      <c r="C266" s="105">
        <v>-151740556</v>
      </c>
    </row>
    <row r="267" spans="1:7" ht="15.75" thickBot="1" x14ac:dyDescent="0.3">
      <c r="A267" s="44" t="s">
        <v>109</v>
      </c>
      <c r="B267" s="108">
        <f>SUM(B264:B266)</f>
        <v>446075939</v>
      </c>
      <c r="C267" s="108">
        <f>SUM(C264:C266)</f>
        <v>138477653</v>
      </c>
    </row>
    <row r="268" spans="1:7" ht="15.75" thickTop="1" x14ac:dyDescent="0.25">
      <c r="B268" s="122"/>
      <c r="C268" s="122"/>
    </row>
    <row r="269" spans="1:7" x14ac:dyDescent="0.25">
      <c r="A269" s="38"/>
    </row>
    <row r="270" spans="1:7" ht="38.25" x14ac:dyDescent="0.25">
      <c r="A270" s="3" t="s">
        <v>309</v>
      </c>
      <c r="B270" s="3" t="s">
        <v>110</v>
      </c>
    </row>
    <row r="271" spans="1:7" x14ac:dyDescent="0.25">
      <c r="A271" s="46"/>
    </row>
    <row r="272" spans="1:7" x14ac:dyDescent="0.25">
      <c r="A272" s="206"/>
      <c r="B272" s="223"/>
      <c r="C272" s="223"/>
      <c r="D272" s="223"/>
      <c r="E272" s="222" t="s">
        <v>112</v>
      </c>
      <c r="F272" s="222"/>
      <c r="G272" s="24"/>
    </row>
    <row r="273" spans="1:9" x14ac:dyDescent="0.25">
      <c r="A273" s="206"/>
      <c r="B273" s="223" t="s">
        <v>106</v>
      </c>
      <c r="C273" s="223"/>
      <c r="D273" s="223"/>
      <c r="E273" s="222"/>
      <c r="F273" s="222"/>
      <c r="G273" s="24" t="s">
        <v>109</v>
      </c>
    </row>
    <row r="274" spans="1:9" x14ac:dyDescent="0.25">
      <c r="A274" s="206"/>
      <c r="B274" s="223" t="s">
        <v>111</v>
      </c>
      <c r="C274" s="223"/>
      <c r="D274" s="223"/>
      <c r="E274" s="24" t="s">
        <v>113</v>
      </c>
      <c r="F274" s="24" t="s">
        <v>114</v>
      </c>
      <c r="G274" s="24" t="s">
        <v>64</v>
      </c>
    </row>
    <row r="275" spans="1:9" x14ac:dyDescent="0.25">
      <c r="A275" s="206"/>
      <c r="B275" s="213"/>
      <c r="C275" s="213"/>
      <c r="D275" s="213"/>
      <c r="E275" s="24" t="s">
        <v>64</v>
      </c>
      <c r="F275" s="24" t="s">
        <v>64</v>
      </c>
      <c r="G275" s="49"/>
    </row>
    <row r="276" spans="1:9" x14ac:dyDescent="0.25">
      <c r="A276" s="209" t="s">
        <v>115</v>
      </c>
      <c r="B276" s="209"/>
      <c r="C276" s="209"/>
      <c r="D276" s="113">
        <v>0</v>
      </c>
      <c r="E276" s="121">
        <v>7284436348</v>
      </c>
      <c r="F276" s="121">
        <v>-5240649000</v>
      </c>
      <c r="G276" s="113">
        <f>SUM(D276:F276)</f>
        <v>2043787348</v>
      </c>
    </row>
    <row r="277" spans="1:9" x14ac:dyDescent="0.25">
      <c r="A277" s="209" t="s">
        <v>116</v>
      </c>
      <c r="B277" s="209"/>
      <c r="D277" s="127">
        <v>323207923</v>
      </c>
      <c r="E277" s="121">
        <f>4327427344+1122929771+410195144+2075148+396091700+2629036+680034460+1093922</f>
        <v>6942476525</v>
      </c>
      <c r="F277" s="121">
        <f>-4274745868-1116213831-410195144-2075148-381593799-1011540-396091700-2629036</f>
        <v>-6584556066</v>
      </c>
      <c r="G277" s="113">
        <f>SUM(D277:F277)</f>
        <v>681128382</v>
      </c>
      <c r="I277" s="130"/>
    </row>
    <row r="278" spans="1:9" x14ac:dyDescent="0.25">
      <c r="A278" s="43" t="s">
        <v>117</v>
      </c>
      <c r="C278" s="126"/>
      <c r="D278" s="128">
        <v>628011</v>
      </c>
      <c r="E278" s="121">
        <f>150217917+1853681+79834058+1741651+77107497</f>
        <v>310754804</v>
      </c>
      <c r="F278" s="121">
        <f>-150845928-1853681-79834058-893154-848496-1-39542306-37565191</f>
        <v>-311382815</v>
      </c>
      <c r="G278" s="113">
        <f>SUM(D278:F278)</f>
        <v>0</v>
      </c>
    </row>
    <row r="279" spans="1:9" ht="15.75" thickBot="1" x14ac:dyDescent="0.3">
      <c r="A279" s="107"/>
      <c r="B279" s="125"/>
      <c r="C279" s="125"/>
      <c r="D279" s="129">
        <f>SUM(D276:D278)</f>
        <v>323835934</v>
      </c>
      <c r="E279" s="129">
        <f>SUM(E276:E278)</f>
        <v>14537667677</v>
      </c>
      <c r="F279" s="129">
        <f>SUM(F276:F278)</f>
        <v>-12136587881</v>
      </c>
      <c r="G279" s="129">
        <f>SUM(G276:G278)</f>
        <v>2724915730</v>
      </c>
    </row>
    <row r="280" spans="1:9" ht="15.75" thickTop="1" x14ac:dyDescent="0.25">
      <c r="A280" s="52"/>
      <c r="B280" s="52"/>
      <c r="C280" s="52"/>
      <c r="D280" s="131"/>
      <c r="E280" s="52"/>
      <c r="F280" s="52"/>
      <c r="G280" s="131"/>
    </row>
    <row r="281" spans="1:9" x14ac:dyDescent="0.25">
      <c r="A281" s="3" t="s">
        <v>310</v>
      </c>
      <c r="B281" s="3" t="s">
        <v>118</v>
      </c>
    </row>
    <row r="282" spans="1:9" x14ac:dyDescent="0.25">
      <c r="A282" s="46"/>
    </row>
    <row r="283" spans="1:9" ht="25.5" x14ac:dyDescent="0.25">
      <c r="A283" s="206"/>
      <c r="B283" s="24" t="s">
        <v>1103</v>
      </c>
      <c r="C283" s="24" t="s">
        <v>65</v>
      </c>
    </row>
    <row r="284" spans="1:9" x14ac:dyDescent="0.25">
      <c r="A284" s="206"/>
      <c r="B284" s="24" t="s">
        <v>64</v>
      </c>
      <c r="C284" s="24" t="s">
        <v>64</v>
      </c>
    </row>
    <row r="285" spans="1:9" x14ac:dyDescent="0.25">
      <c r="A285" s="36"/>
      <c r="B285" s="28"/>
      <c r="C285" s="28"/>
    </row>
    <row r="286" spans="1:9" x14ac:dyDescent="0.25">
      <c r="A286" s="36" t="s">
        <v>119</v>
      </c>
      <c r="B286" s="94">
        <v>5225948899</v>
      </c>
      <c r="C286" s="94">
        <v>4862299000</v>
      </c>
    </row>
    <row r="287" spans="1:9" x14ac:dyDescent="0.25">
      <c r="A287" s="36" t="s">
        <v>120</v>
      </c>
      <c r="B287" s="94">
        <v>175225000</v>
      </c>
      <c r="C287" s="94">
        <v>143278273</v>
      </c>
    </row>
    <row r="288" spans="1:9" x14ac:dyDescent="0.25">
      <c r="A288" s="36" t="s">
        <v>121</v>
      </c>
      <c r="B288" s="94">
        <v>510374582</v>
      </c>
      <c r="C288" s="94">
        <v>639586475</v>
      </c>
    </row>
    <row r="289" spans="1:3" x14ac:dyDescent="0.25">
      <c r="A289" s="36" t="s">
        <v>122</v>
      </c>
      <c r="B289" s="94">
        <v>762644885</v>
      </c>
      <c r="C289" s="94">
        <v>473553886</v>
      </c>
    </row>
    <row r="290" spans="1:3" x14ac:dyDescent="0.25">
      <c r="A290" s="36" t="s">
        <v>123</v>
      </c>
      <c r="B290" s="94">
        <v>275998000</v>
      </c>
      <c r="C290" s="94">
        <v>148560000</v>
      </c>
    </row>
    <row r="291" spans="1:3" x14ac:dyDescent="0.25">
      <c r="A291" s="36" t="s">
        <v>124</v>
      </c>
      <c r="B291" s="94">
        <v>344631155</v>
      </c>
      <c r="C291" s="95">
        <v>399939940</v>
      </c>
    </row>
    <row r="292" spans="1:3" ht="15.75" thickBot="1" x14ac:dyDescent="0.3">
      <c r="A292" s="41"/>
      <c r="B292" s="103">
        <f>SUM(B286:B291)</f>
        <v>7294822521</v>
      </c>
      <c r="C292" s="103">
        <f>SUM(C286:C291)</f>
        <v>6667217574</v>
      </c>
    </row>
    <row r="293" spans="1:3" ht="15.75" thickTop="1" x14ac:dyDescent="0.25">
      <c r="A293" s="2"/>
      <c r="B293" s="122"/>
      <c r="C293" s="122"/>
    </row>
    <row r="294" spans="1:3" ht="38.25" x14ac:dyDescent="0.25">
      <c r="A294" s="3" t="s">
        <v>311</v>
      </c>
      <c r="B294" s="3" t="s">
        <v>125</v>
      </c>
    </row>
    <row r="295" spans="1:3" x14ac:dyDescent="0.25">
      <c r="A295" s="46"/>
    </row>
    <row r="296" spans="1:3" ht="25.5" x14ac:dyDescent="0.25">
      <c r="A296" s="206"/>
      <c r="B296" s="185" t="s">
        <v>1103</v>
      </c>
      <c r="C296" s="24" t="s">
        <v>65</v>
      </c>
    </row>
    <row r="297" spans="1:3" x14ac:dyDescent="0.25">
      <c r="A297" s="206"/>
      <c r="B297" s="24" t="s">
        <v>64</v>
      </c>
      <c r="C297" s="24" t="s">
        <v>64</v>
      </c>
    </row>
    <row r="298" spans="1:3" x14ac:dyDescent="0.25">
      <c r="A298" s="36"/>
      <c r="B298" s="28"/>
      <c r="C298" s="28"/>
    </row>
    <row r="299" spans="1:3" x14ac:dyDescent="0.25">
      <c r="A299" s="26" t="s">
        <v>126</v>
      </c>
      <c r="B299" s="94">
        <v>7115970234</v>
      </c>
      <c r="C299" s="94">
        <v>4390796136</v>
      </c>
    </row>
    <row r="300" spans="1:3" x14ac:dyDescent="0.25">
      <c r="A300" s="26" t="s">
        <v>127</v>
      </c>
      <c r="B300" s="94">
        <v>547020000</v>
      </c>
      <c r="C300" s="94">
        <v>618974091</v>
      </c>
    </row>
    <row r="301" spans="1:3" x14ac:dyDescent="0.25">
      <c r="A301" s="26" t="s">
        <v>128</v>
      </c>
      <c r="B301" s="94">
        <v>34523461</v>
      </c>
      <c r="C301" s="94">
        <v>17539718</v>
      </c>
    </row>
    <row r="302" spans="1:3" ht="15.75" thickBot="1" x14ac:dyDescent="0.3">
      <c r="A302" s="44"/>
      <c r="B302" s="103">
        <f>SUM(B299:B301)</f>
        <v>7697513695</v>
      </c>
      <c r="C302" s="103">
        <f>SUM(C299:C301)</f>
        <v>5027309945</v>
      </c>
    </row>
    <row r="303" spans="1:3" ht="15.75" thickTop="1" x14ac:dyDescent="0.25">
      <c r="A303" s="2"/>
      <c r="B303" s="122"/>
      <c r="C303" s="122"/>
    </row>
    <row r="304" spans="1:3" x14ac:dyDescent="0.25">
      <c r="A304" s="2"/>
    </row>
    <row r="305" spans="1:4" s="93" customFormat="1" x14ac:dyDescent="0.25">
      <c r="A305" s="8" t="s">
        <v>312</v>
      </c>
      <c r="B305" s="8" t="s">
        <v>129</v>
      </c>
    </row>
    <row r="306" spans="1:4" x14ac:dyDescent="0.25">
      <c r="A306" s="2"/>
    </row>
    <row r="307" spans="1:4" x14ac:dyDescent="0.25">
      <c r="A307" s="37" t="s">
        <v>130</v>
      </c>
    </row>
    <row r="308" spans="1:4" x14ac:dyDescent="0.25">
      <c r="A308" s="2"/>
    </row>
    <row r="309" spans="1:4" x14ac:dyDescent="0.25">
      <c r="A309" s="2"/>
    </row>
    <row r="310" spans="1:4" x14ac:dyDescent="0.25">
      <c r="A310" s="8" t="s">
        <v>313</v>
      </c>
      <c r="B310" s="8" t="s">
        <v>131</v>
      </c>
    </row>
    <row r="311" spans="1:4" x14ac:dyDescent="0.25">
      <c r="A311" s="53"/>
    </row>
    <row r="312" spans="1:4" x14ac:dyDescent="0.25">
      <c r="A312" s="206"/>
      <c r="B312" s="24" t="s">
        <v>132</v>
      </c>
      <c r="C312" s="220" t="s">
        <v>135</v>
      </c>
      <c r="D312" s="24" t="s">
        <v>136</v>
      </c>
    </row>
    <row r="313" spans="1:4" x14ac:dyDescent="0.25">
      <c r="A313" s="206"/>
      <c r="B313" s="24" t="s">
        <v>133</v>
      </c>
      <c r="C313" s="220"/>
      <c r="D313" s="24" t="s">
        <v>137</v>
      </c>
    </row>
    <row r="314" spans="1:4" x14ac:dyDescent="0.25">
      <c r="A314" s="206"/>
      <c r="B314" s="24" t="s">
        <v>134</v>
      </c>
      <c r="C314" s="220"/>
      <c r="D314" s="49"/>
    </row>
    <row r="315" spans="1:4" x14ac:dyDescent="0.25">
      <c r="A315" s="206"/>
      <c r="B315" s="24" t="s">
        <v>64</v>
      </c>
      <c r="C315" s="220"/>
      <c r="D315" s="49"/>
    </row>
    <row r="316" spans="1:4" x14ac:dyDescent="0.25">
      <c r="A316" s="43"/>
      <c r="B316" s="27"/>
      <c r="C316" s="55"/>
      <c r="D316" s="27"/>
    </row>
    <row r="317" spans="1:4" ht="15.75" thickBot="1" x14ac:dyDescent="0.3">
      <c r="A317" s="43" t="s">
        <v>138</v>
      </c>
      <c r="B317" s="109">
        <v>83000000000</v>
      </c>
      <c r="C317" s="110">
        <v>100</v>
      </c>
      <c r="D317" s="109">
        <v>83000000000</v>
      </c>
    </row>
    <row r="318" spans="1:4" ht="15.75" thickTop="1" x14ac:dyDescent="0.25">
      <c r="A318" s="2"/>
    </row>
    <row r="319" spans="1:4" x14ac:dyDescent="0.25">
      <c r="A319" s="7"/>
    </row>
    <row r="320" spans="1:4" x14ac:dyDescent="0.25">
      <c r="A320" s="7"/>
    </row>
    <row r="321" spans="1:3" x14ac:dyDescent="0.25">
      <c r="A321" s="8" t="s">
        <v>314</v>
      </c>
      <c r="B321" s="8" t="s">
        <v>139</v>
      </c>
    </row>
    <row r="322" spans="1:3" x14ac:dyDescent="0.25">
      <c r="A322" s="53"/>
    </row>
    <row r="323" spans="1:3" ht="51" x14ac:dyDescent="0.25">
      <c r="A323" s="206" t="s">
        <v>140</v>
      </c>
      <c r="B323" s="24" t="s">
        <v>1107</v>
      </c>
      <c r="C323" s="185" t="s">
        <v>1108</v>
      </c>
    </row>
    <row r="324" spans="1:3" x14ac:dyDescent="0.25">
      <c r="A324" s="206"/>
      <c r="B324" s="24" t="s">
        <v>64</v>
      </c>
      <c r="C324" s="24" t="s">
        <v>64</v>
      </c>
    </row>
    <row r="325" spans="1:3" x14ac:dyDescent="0.25">
      <c r="A325" s="36"/>
      <c r="B325" s="28"/>
      <c r="C325" s="28"/>
    </row>
    <row r="326" spans="1:3" x14ac:dyDescent="0.25">
      <c r="A326" s="26" t="s">
        <v>141</v>
      </c>
      <c r="B326" s="215">
        <f>-'PLGrid CVN A YTD2018012'!P18-'PLGrid CVN A YTD2018012'!P20</f>
        <v>71366462547</v>
      </c>
      <c r="C326" s="215">
        <v>51441635752</v>
      </c>
    </row>
    <row r="327" spans="1:3" x14ac:dyDescent="0.25">
      <c r="A327" s="26" t="s">
        <v>142</v>
      </c>
      <c r="B327" s="215"/>
      <c r="C327" s="215"/>
    </row>
    <row r="328" spans="1:3" x14ac:dyDescent="0.25">
      <c r="A328" s="26" t="s">
        <v>143</v>
      </c>
      <c r="B328" s="215">
        <f>-'Drill Through CVN B'!O93</f>
        <v>3104749179</v>
      </c>
      <c r="C328" s="215">
        <v>1668120248</v>
      </c>
    </row>
    <row r="329" spans="1:3" x14ac:dyDescent="0.25">
      <c r="A329" s="40" t="s">
        <v>144</v>
      </c>
      <c r="B329" s="215"/>
      <c r="C329" s="215"/>
    </row>
    <row r="330" spans="1:3" x14ac:dyDescent="0.25">
      <c r="A330" s="26" t="s">
        <v>145</v>
      </c>
      <c r="B330" s="215">
        <f>-'Drill Through CVN B'!O94</f>
        <v>1378900866</v>
      </c>
      <c r="C330" s="224">
        <v>105341999</v>
      </c>
    </row>
    <row r="331" spans="1:3" x14ac:dyDescent="0.25">
      <c r="A331" s="40" t="s">
        <v>144</v>
      </c>
      <c r="B331" s="215"/>
      <c r="C331" s="226"/>
    </row>
    <row r="332" spans="1:3" x14ac:dyDescent="0.25">
      <c r="A332" s="26" t="s">
        <v>146</v>
      </c>
      <c r="B332" s="95">
        <f>-'PLGrid CVN A YTD2018012'!P23-'PLGrid CVN A YTD2018012'!P24</f>
        <v>2101083820</v>
      </c>
      <c r="C332" s="95">
        <v>1377636620</v>
      </c>
    </row>
    <row r="333" spans="1:3" ht="15.75" thickBot="1" x14ac:dyDescent="0.3">
      <c r="A333" s="44"/>
      <c r="B333" s="103">
        <f>SUM(B326:B332)</f>
        <v>77951196412</v>
      </c>
      <c r="C333" s="103">
        <f>SUM(C326:C332)</f>
        <v>54592734619</v>
      </c>
    </row>
    <row r="334" spans="1:3" ht="15.75" thickTop="1" x14ac:dyDescent="0.25">
      <c r="A334" s="8"/>
      <c r="B334" s="122"/>
      <c r="C334" s="122"/>
    </row>
    <row r="335" spans="1:3" x14ac:dyDescent="0.25">
      <c r="A335" s="8"/>
    </row>
    <row r="336" spans="1:3" x14ac:dyDescent="0.25">
      <c r="A336" s="8" t="s">
        <v>315</v>
      </c>
      <c r="B336" s="8" t="s">
        <v>147</v>
      </c>
    </row>
    <row r="337" spans="1:4" x14ac:dyDescent="0.25">
      <c r="A337" s="8"/>
    </row>
    <row r="338" spans="1:4" ht="51" x14ac:dyDescent="0.25">
      <c r="A338" s="214"/>
      <c r="B338" s="185" t="s">
        <v>1107</v>
      </c>
      <c r="C338" s="185" t="s">
        <v>1108</v>
      </c>
    </row>
    <row r="339" spans="1:4" x14ac:dyDescent="0.25">
      <c r="A339" s="214"/>
      <c r="B339" s="24" t="s">
        <v>64</v>
      </c>
      <c r="C339" s="24" t="s">
        <v>64</v>
      </c>
    </row>
    <row r="340" spans="1:4" x14ac:dyDescent="0.25">
      <c r="A340" s="56"/>
      <c r="B340" s="57"/>
      <c r="C340" s="57"/>
    </row>
    <row r="341" spans="1:4" x14ac:dyDescent="0.25">
      <c r="A341" s="36" t="s">
        <v>148</v>
      </c>
      <c r="B341" s="95">
        <f>'PLGrid CVN A YTD2018012'!S183</f>
        <v>14421147990</v>
      </c>
      <c r="C341" s="95">
        <v>15231491713</v>
      </c>
      <c r="D341" s="163"/>
    </row>
    <row r="342" spans="1:4" x14ac:dyDescent="0.25">
      <c r="A342" s="36" t="s">
        <v>149</v>
      </c>
      <c r="B342" s="94">
        <f>'PLGrid CVN A YTD2018012'!S184</f>
        <v>2100664402</v>
      </c>
      <c r="C342" s="94">
        <v>1946414074</v>
      </c>
    </row>
    <row r="343" spans="1:4" x14ac:dyDescent="0.25">
      <c r="A343" s="36" t="s">
        <v>150</v>
      </c>
      <c r="B343" s="95">
        <f>'PLGrid CVN A YTD2018012'!S187</f>
        <v>419313893</v>
      </c>
      <c r="C343" s="95">
        <v>417665322</v>
      </c>
    </row>
    <row r="344" spans="1:4" x14ac:dyDescent="0.25">
      <c r="A344" s="26" t="s">
        <v>151</v>
      </c>
      <c r="B344" s="95">
        <f>'PLGrid CVN A YTD2018012'!S188</f>
        <v>164524790</v>
      </c>
      <c r="C344" s="95">
        <v>204311336</v>
      </c>
    </row>
    <row r="345" spans="1:4" x14ac:dyDescent="0.25">
      <c r="A345" s="26" t="s">
        <v>152</v>
      </c>
      <c r="B345" s="95">
        <f>'PLGrid CVN A YTD2018012'!S189</f>
        <v>18521076</v>
      </c>
      <c r="C345" s="95">
        <v>23662451</v>
      </c>
    </row>
    <row r="346" spans="1:4" x14ac:dyDescent="0.25">
      <c r="A346" s="36" t="s">
        <v>153</v>
      </c>
      <c r="B346" s="95">
        <f>'PLGrid CVN A YTD2018012'!S190</f>
        <v>616035398</v>
      </c>
      <c r="C346" s="95">
        <v>589323966</v>
      </c>
    </row>
    <row r="347" spans="1:4" ht="15.75" thickBot="1" x14ac:dyDescent="0.3">
      <c r="A347" s="51"/>
      <c r="B347" s="103">
        <f>SUM(B341:B346)</f>
        <v>17740207549</v>
      </c>
      <c r="C347" s="103">
        <f>SUM(C341:C346)</f>
        <v>18412868862</v>
      </c>
    </row>
    <row r="348" spans="1:4" ht="15.75" thickTop="1" x14ac:dyDescent="0.25">
      <c r="A348" s="8"/>
      <c r="B348" s="122"/>
      <c r="C348" s="122"/>
    </row>
    <row r="349" spans="1:4" x14ac:dyDescent="0.25">
      <c r="A349" s="8"/>
    </row>
    <row r="350" spans="1:4" x14ac:dyDescent="0.25">
      <c r="A350" s="8" t="s">
        <v>316</v>
      </c>
      <c r="B350" s="8" t="s">
        <v>154</v>
      </c>
    </row>
    <row r="351" spans="1:4" x14ac:dyDescent="0.25">
      <c r="A351" s="8"/>
    </row>
    <row r="352" spans="1:4" ht="51" x14ac:dyDescent="0.25">
      <c r="A352" s="227"/>
      <c r="B352" s="185" t="s">
        <v>1107</v>
      </c>
      <c r="C352" s="185" t="s">
        <v>1108</v>
      </c>
    </row>
    <row r="353" spans="1:3" x14ac:dyDescent="0.25">
      <c r="A353" s="227"/>
      <c r="B353" s="24" t="s">
        <v>64</v>
      </c>
      <c r="C353" s="24" t="s">
        <v>64</v>
      </c>
    </row>
    <row r="354" spans="1:3" x14ac:dyDescent="0.25">
      <c r="A354" s="58"/>
      <c r="B354" s="27"/>
      <c r="C354" s="27"/>
    </row>
    <row r="355" spans="1:3" x14ac:dyDescent="0.25">
      <c r="A355" s="43" t="s">
        <v>155</v>
      </c>
      <c r="B355" s="95">
        <f>-'PLGrid CVN A YTD2018012'!P8-'PLGrid CVN A YTD2018012'!P9</f>
        <v>4399633073</v>
      </c>
      <c r="C355" s="95">
        <v>3147733895</v>
      </c>
    </row>
    <row r="356" spans="1:3" x14ac:dyDescent="0.25">
      <c r="A356" s="59" t="s">
        <v>156</v>
      </c>
      <c r="B356" s="28">
        <v>0</v>
      </c>
      <c r="C356" s="95">
        <v>4556709</v>
      </c>
    </row>
    <row r="357" spans="1:3" ht="15.75" thickBot="1" x14ac:dyDescent="0.3">
      <c r="A357" s="51"/>
      <c r="B357" s="103">
        <f>SUM(B355:B356)</f>
        <v>4399633073</v>
      </c>
      <c r="C357" s="103">
        <f>SUM(C355:C356)</f>
        <v>3152290604</v>
      </c>
    </row>
    <row r="358" spans="1:3" ht="15.75" thickTop="1" x14ac:dyDescent="0.25">
      <c r="B358" s="122"/>
      <c r="C358" s="122"/>
    </row>
    <row r="359" spans="1:3" x14ac:dyDescent="0.25">
      <c r="A359" s="2"/>
    </row>
    <row r="360" spans="1:3" x14ac:dyDescent="0.25">
      <c r="A360" s="8" t="s">
        <v>317</v>
      </c>
      <c r="B360" s="8" t="s">
        <v>157</v>
      </c>
    </row>
    <row r="361" spans="1:3" x14ac:dyDescent="0.25">
      <c r="A361" s="53"/>
    </row>
    <row r="362" spans="1:3" ht="51" x14ac:dyDescent="0.25">
      <c r="A362" s="206"/>
      <c r="B362" s="185" t="s">
        <v>1107</v>
      </c>
      <c r="C362" s="185" t="s">
        <v>1108</v>
      </c>
    </row>
    <row r="363" spans="1:3" x14ac:dyDescent="0.25">
      <c r="A363" s="206"/>
      <c r="B363" s="24" t="s">
        <v>137</v>
      </c>
      <c r="C363" s="24" t="s">
        <v>64</v>
      </c>
    </row>
    <row r="364" spans="1:3" x14ac:dyDescent="0.25">
      <c r="A364" s="36"/>
      <c r="B364" s="28"/>
      <c r="C364" s="28"/>
    </row>
    <row r="365" spans="1:3" x14ac:dyDescent="0.25">
      <c r="A365" s="36" t="s">
        <v>148</v>
      </c>
      <c r="B365" s="95">
        <f>'PLGrid CVN A YTD2018012'!T183</f>
        <v>16956181927</v>
      </c>
      <c r="C365" s="95">
        <v>11083014814</v>
      </c>
    </row>
    <row r="366" spans="1:3" x14ac:dyDescent="0.25">
      <c r="A366" s="26" t="s">
        <v>149</v>
      </c>
      <c r="B366" s="94">
        <f>'PLGrid CVN A YTD2018012'!T184</f>
        <v>3754759960</v>
      </c>
      <c r="C366" s="94">
        <v>4316085330</v>
      </c>
    </row>
    <row r="367" spans="1:3" x14ac:dyDescent="0.25">
      <c r="A367" s="26" t="s">
        <v>120</v>
      </c>
      <c r="B367" s="94">
        <f>'PLGrid CVN A YTD2018012'!T185</f>
        <v>2388526880</v>
      </c>
      <c r="C367" s="94">
        <v>903464775</v>
      </c>
    </row>
    <row r="368" spans="1:3" x14ac:dyDescent="0.25">
      <c r="A368" s="26" t="s">
        <v>158</v>
      </c>
      <c r="B368" s="95">
        <f>'PLGrid CVN A YTD2018012'!T186</f>
        <v>2492027799</v>
      </c>
      <c r="C368" s="95">
        <v>1851434838</v>
      </c>
    </row>
    <row r="369" spans="1:3" x14ac:dyDescent="0.25">
      <c r="A369" s="26" t="s">
        <v>159</v>
      </c>
      <c r="B369" s="95">
        <f>'PLGrid CVN A YTD2018012'!T187</f>
        <v>1193557926</v>
      </c>
      <c r="C369" s="95">
        <v>926644610</v>
      </c>
    </row>
    <row r="370" spans="1:3" x14ac:dyDescent="0.25">
      <c r="A370" s="36" t="s">
        <v>151</v>
      </c>
      <c r="B370" s="95">
        <f>'PLGrid CVN A YTD2018012'!T188</f>
        <v>468306483</v>
      </c>
      <c r="C370" s="95">
        <v>451108855</v>
      </c>
    </row>
    <row r="371" spans="1:3" x14ac:dyDescent="0.25">
      <c r="A371" s="36" t="s">
        <v>160</v>
      </c>
      <c r="B371" s="95">
        <f>'PLGrid CVN A YTD2018012'!T189</f>
        <v>52580761</v>
      </c>
      <c r="C371" s="95">
        <v>52025140</v>
      </c>
    </row>
    <row r="372" spans="1:3" x14ac:dyDescent="0.25">
      <c r="A372" s="36" t="s">
        <v>153</v>
      </c>
      <c r="B372" s="95">
        <f>'PLGrid CVN A YTD2018012'!T190</f>
        <v>1151426186</v>
      </c>
      <c r="C372" s="147">
        <v>1444020256</v>
      </c>
    </row>
    <row r="373" spans="1:3" ht="15.75" thickBot="1" x14ac:dyDescent="0.3">
      <c r="A373" s="41"/>
      <c r="B373" s="103">
        <f>SUM(B365:B372)</f>
        <v>28457367922</v>
      </c>
      <c r="C373" s="103">
        <f>SUM(C365:C372)</f>
        <v>21027798618</v>
      </c>
    </row>
    <row r="374" spans="1:3" ht="15.75" thickTop="1" x14ac:dyDescent="0.25">
      <c r="A374" s="8"/>
      <c r="B374" s="122"/>
      <c r="C374" s="122"/>
    </row>
    <row r="375" spans="1:3" x14ac:dyDescent="0.25">
      <c r="A375" s="3"/>
    </row>
    <row r="376" spans="1:3" ht="25.5" x14ac:dyDescent="0.25">
      <c r="A376" s="3" t="s">
        <v>318</v>
      </c>
      <c r="B376" s="3" t="s">
        <v>161</v>
      </c>
    </row>
    <row r="377" spans="1:3" x14ac:dyDescent="0.25">
      <c r="A377" t="s">
        <v>162</v>
      </c>
    </row>
    <row r="378" spans="1:3" x14ac:dyDescent="0.25">
      <c r="A378" t="s">
        <v>163</v>
      </c>
    </row>
    <row r="379" spans="1:3" x14ac:dyDescent="0.25">
      <c r="A379" t="s">
        <v>331</v>
      </c>
    </row>
    <row r="380" spans="1:3" x14ac:dyDescent="0.25">
      <c r="A380" t="s">
        <v>377</v>
      </c>
    </row>
    <row r="381" spans="1:3" x14ac:dyDescent="0.25">
      <c r="A381" s="210"/>
      <c r="B381" s="24"/>
      <c r="C381" s="24"/>
    </row>
    <row r="382" spans="1:3" ht="51" x14ac:dyDescent="0.25">
      <c r="A382" s="210"/>
      <c r="B382" s="185" t="s">
        <v>1107</v>
      </c>
      <c r="C382" s="185" t="s">
        <v>1108</v>
      </c>
    </row>
    <row r="383" spans="1:3" x14ac:dyDescent="0.25">
      <c r="A383" s="210"/>
      <c r="B383" s="24" t="s">
        <v>64</v>
      </c>
      <c r="C383" s="24" t="s">
        <v>64</v>
      </c>
    </row>
    <row r="384" spans="1:3" x14ac:dyDescent="0.25">
      <c r="A384" s="60"/>
      <c r="B384" s="61"/>
      <c r="C384" s="61"/>
    </row>
    <row r="385" spans="1:3" x14ac:dyDescent="0.25">
      <c r="A385" s="59" t="s">
        <v>164</v>
      </c>
      <c r="B385" s="105">
        <f>'PLGrid CVN A YTD2018012'!P172</f>
        <v>7284436348</v>
      </c>
      <c r="C385" s="28" t="s">
        <v>71</v>
      </c>
    </row>
    <row r="386" spans="1:3" x14ac:dyDescent="0.25">
      <c r="A386" s="43" t="s">
        <v>165</v>
      </c>
      <c r="B386" s="228">
        <f>'PLGrid CVN A YTD2018012'!P170</f>
        <v>-1567611454</v>
      </c>
      <c r="C386" s="226" t="s">
        <v>71</v>
      </c>
    </row>
    <row r="387" spans="1:3" x14ac:dyDescent="0.25">
      <c r="A387" s="40" t="s">
        <v>166</v>
      </c>
      <c r="B387" s="228"/>
      <c r="C387" s="226"/>
    </row>
    <row r="388" spans="1:3" ht="15.75" thickBot="1" x14ac:dyDescent="0.3">
      <c r="A388" s="51"/>
      <c r="B388" s="108">
        <f>SUM(B385:B387)</f>
        <v>5716824894</v>
      </c>
      <c r="C388" s="111" t="s">
        <v>71</v>
      </c>
    </row>
    <row r="389" spans="1:3" ht="15.75" thickTop="1" x14ac:dyDescent="0.25">
      <c r="A389" s="12"/>
      <c r="B389" s="122"/>
    </row>
    <row r="390" spans="1:3" x14ac:dyDescent="0.25">
      <c r="A390" s="2"/>
    </row>
    <row r="391" spans="1:3" x14ac:dyDescent="0.25">
      <c r="A391" s="12" t="s">
        <v>319</v>
      </c>
      <c r="B391" s="12" t="s">
        <v>167</v>
      </c>
    </row>
    <row r="392" spans="1:3" x14ac:dyDescent="0.25">
      <c r="A392" s="12"/>
    </row>
    <row r="393" spans="1:3" ht="38.25" x14ac:dyDescent="0.25">
      <c r="A393" s="2" t="s">
        <v>168</v>
      </c>
    </row>
    <row r="394" spans="1:3" x14ac:dyDescent="0.25">
      <c r="A394" s="62"/>
    </row>
    <row r="395" spans="1:3" x14ac:dyDescent="0.25">
      <c r="A395" s="206"/>
      <c r="B395" s="24"/>
      <c r="C395" s="24"/>
    </row>
    <row r="396" spans="1:3" ht="51" x14ac:dyDescent="0.25">
      <c r="A396" s="206"/>
      <c r="B396" s="185" t="s">
        <v>1107</v>
      </c>
      <c r="C396" s="185" t="s">
        <v>1108</v>
      </c>
    </row>
    <row r="397" spans="1:3" x14ac:dyDescent="0.25">
      <c r="A397" s="206"/>
      <c r="B397" s="24" t="s">
        <v>64</v>
      </c>
      <c r="C397" s="24" t="s">
        <v>64</v>
      </c>
    </row>
    <row r="398" spans="1:3" x14ac:dyDescent="0.25">
      <c r="A398" s="43"/>
      <c r="B398" s="50"/>
      <c r="C398" s="50"/>
    </row>
    <row r="399" spans="1:3" x14ac:dyDescent="0.25">
      <c r="A399" s="43" t="s">
        <v>169</v>
      </c>
      <c r="B399" s="112">
        <v>36007449835</v>
      </c>
      <c r="C399" s="112">
        <v>18319774763</v>
      </c>
    </row>
    <row r="400" spans="1:3" x14ac:dyDescent="0.25">
      <c r="A400" s="43" t="s">
        <v>170</v>
      </c>
      <c r="B400" s="164">
        <f>ROUND(B399*20%,0)</f>
        <v>7201489967</v>
      </c>
      <c r="C400" s="98">
        <f>ROUND(C399*20%,0)</f>
        <v>3663954953</v>
      </c>
    </row>
    <row r="401" spans="1:5" x14ac:dyDescent="0.25">
      <c r="A401" s="63" t="s">
        <v>171</v>
      </c>
      <c r="B401" s="99">
        <v>3847231</v>
      </c>
      <c r="C401" s="186">
        <v>27797413</v>
      </c>
    </row>
    <row r="402" spans="1:5" x14ac:dyDescent="0.25">
      <c r="A402" s="63" t="s">
        <v>172</v>
      </c>
      <c r="B402" s="99">
        <v>102009321</v>
      </c>
      <c r="C402" s="94">
        <v>134941359</v>
      </c>
    </row>
    <row r="403" spans="1:5" x14ac:dyDescent="0.25">
      <c r="A403" s="63" t="s">
        <v>173</v>
      </c>
      <c r="B403" s="113">
        <v>-200429132</v>
      </c>
      <c r="C403" s="27" t="s">
        <v>78</v>
      </c>
    </row>
    <row r="404" spans="1:5" ht="25.5" x14ac:dyDescent="0.25">
      <c r="A404" s="64" t="s">
        <v>174</v>
      </c>
      <c r="B404" s="106">
        <v>-1390092493</v>
      </c>
      <c r="C404" s="165">
        <v>-3826693725</v>
      </c>
    </row>
    <row r="405" spans="1:5" ht="15.75" thickBot="1" x14ac:dyDescent="0.3">
      <c r="A405" s="51" t="s">
        <v>175</v>
      </c>
      <c r="B405" s="108">
        <f>SUM(B400:B404)</f>
        <v>5716824894</v>
      </c>
      <c r="C405" s="160">
        <f>SUM(C400:C404)</f>
        <v>0</v>
      </c>
    </row>
    <row r="406" spans="1:5" ht="15.75" thickTop="1" x14ac:dyDescent="0.25">
      <c r="A406" s="2"/>
      <c r="B406" s="163">
        <f>B405-B388</f>
        <v>0</v>
      </c>
      <c r="C406" s="162"/>
    </row>
    <row r="407" spans="1:5" x14ac:dyDescent="0.25">
      <c r="A407" s="12" t="s">
        <v>320</v>
      </c>
      <c r="B407" s="12" t="s">
        <v>176</v>
      </c>
    </row>
    <row r="408" spans="1:5" x14ac:dyDescent="0.25">
      <c r="A408" s="2"/>
    </row>
    <row r="409" spans="1:5" x14ac:dyDescent="0.25">
      <c r="A409" t="s">
        <v>378</v>
      </c>
    </row>
    <row r="410" spans="1:5" x14ac:dyDescent="0.25">
      <c r="A410" t="s">
        <v>332</v>
      </c>
    </row>
    <row r="411" spans="1:5" x14ac:dyDescent="0.25">
      <c r="A411" t="s">
        <v>379</v>
      </c>
    </row>
    <row r="412" spans="1:5" x14ac:dyDescent="0.25">
      <c r="A412" s="2"/>
    </row>
    <row r="413" spans="1:5" x14ac:dyDescent="0.25">
      <c r="A413" s="65" t="s">
        <v>321</v>
      </c>
      <c r="B413" s="65" t="s">
        <v>177</v>
      </c>
    </row>
    <row r="414" spans="1:5" x14ac:dyDescent="0.25">
      <c r="A414" s="65"/>
    </row>
    <row r="415" spans="1:5" ht="38.25" x14ac:dyDescent="0.25">
      <c r="A415" s="2" t="s">
        <v>178</v>
      </c>
    </row>
    <row r="416" spans="1:5" x14ac:dyDescent="0.25">
      <c r="A416" s="206"/>
      <c r="B416" s="225" t="s">
        <v>381</v>
      </c>
      <c r="C416" s="225"/>
      <c r="D416" s="225" t="s">
        <v>380</v>
      </c>
      <c r="E416" s="225"/>
    </row>
    <row r="417" spans="1:5" x14ac:dyDescent="0.25">
      <c r="A417" s="206"/>
      <c r="B417" s="225"/>
      <c r="C417" s="225"/>
      <c r="D417" s="225"/>
      <c r="E417" s="225"/>
    </row>
    <row r="418" spans="1:5" x14ac:dyDescent="0.25">
      <c r="A418" s="206"/>
      <c r="B418" s="24" t="s">
        <v>109</v>
      </c>
      <c r="C418" s="24" t="s">
        <v>106</v>
      </c>
      <c r="D418" s="24" t="s">
        <v>104</v>
      </c>
      <c r="E418" s="24" t="s">
        <v>104</v>
      </c>
    </row>
    <row r="419" spans="1:5" ht="38.25" x14ac:dyDescent="0.25">
      <c r="A419" s="206"/>
      <c r="B419" s="24" t="s">
        <v>64</v>
      </c>
      <c r="C419" s="24" t="s">
        <v>64</v>
      </c>
      <c r="D419" s="24" t="s">
        <v>1165</v>
      </c>
      <c r="E419" s="185" t="s">
        <v>1166</v>
      </c>
    </row>
    <row r="420" spans="1:5" x14ac:dyDescent="0.25">
      <c r="A420" s="206"/>
      <c r="B420" s="47"/>
      <c r="C420" s="47"/>
      <c r="D420" s="24" t="s">
        <v>64</v>
      </c>
      <c r="E420" s="24" t="s">
        <v>64</v>
      </c>
    </row>
    <row r="421" spans="1:5" x14ac:dyDescent="0.25">
      <c r="A421" s="66"/>
      <c r="B421" s="67"/>
      <c r="C421" s="67"/>
      <c r="D421" s="67"/>
      <c r="E421" s="67"/>
    </row>
    <row r="422" spans="1:5" x14ac:dyDescent="0.25">
      <c r="A422" s="43" t="s">
        <v>179</v>
      </c>
      <c r="B422" s="149">
        <v>1458964504</v>
      </c>
      <c r="C422" s="27" t="s">
        <v>78</v>
      </c>
      <c r="D422" s="161">
        <v>1458964504</v>
      </c>
      <c r="E422" s="27" t="s">
        <v>78</v>
      </c>
    </row>
    <row r="423" spans="1:5" x14ac:dyDescent="0.25">
      <c r="A423" s="43" t="s">
        <v>180</v>
      </c>
      <c r="B423" s="149">
        <v>108646950</v>
      </c>
      <c r="C423" s="27" t="s">
        <v>78</v>
      </c>
      <c r="D423" s="161">
        <v>108646950</v>
      </c>
      <c r="E423" s="27" t="s">
        <v>78</v>
      </c>
    </row>
    <row r="424" spans="1:5" ht="15.75" thickBot="1" x14ac:dyDescent="0.3">
      <c r="A424" s="43"/>
      <c r="B424" s="108">
        <f>SUM(B422:B423)</f>
        <v>1567611454</v>
      </c>
      <c r="C424" s="111" t="s">
        <v>78</v>
      </c>
      <c r="D424" s="166">
        <f>SUM(D422:D423)</f>
        <v>1567611454</v>
      </c>
      <c r="E424" s="111" t="s">
        <v>78</v>
      </c>
    </row>
    <row r="425" spans="1:5" ht="15.75" thickTop="1" x14ac:dyDescent="0.25">
      <c r="A425" s="68"/>
      <c r="B425" s="167">
        <f>B424-[1]BangCanDoiKeToan_06001!$D$50</f>
        <v>0</v>
      </c>
      <c r="C425" s="69"/>
      <c r="D425" s="167">
        <f>D424+[1]BCKetQuaHoatDongKinhDoanh_06202!$F$18</f>
        <v>0</v>
      </c>
      <c r="E425" s="69"/>
    </row>
    <row r="426" spans="1:5" x14ac:dyDescent="0.25">
      <c r="A426" s="65"/>
    </row>
    <row r="427" spans="1:5" ht="38.25" x14ac:dyDescent="0.25">
      <c r="A427" s="3" t="s">
        <v>322</v>
      </c>
      <c r="B427" s="3" t="s">
        <v>181</v>
      </c>
    </row>
    <row r="428" spans="1:5" x14ac:dyDescent="0.25">
      <c r="A428" s="2"/>
    </row>
    <row r="429" spans="1:5" ht="25.5" x14ac:dyDescent="0.25">
      <c r="A429" s="2" t="s">
        <v>182</v>
      </c>
    </row>
    <row r="430" spans="1:5" x14ac:dyDescent="0.25">
      <c r="A430" s="70"/>
    </row>
    <row r="431" spans="1:5" x14ac:dyDescent="0.25">
      <c r="A431" s="210" t="s">
        <v>183</v>
      </c>
      <c r="B431" s="211" t="s">
        <v>184</v>
      </c>
      <c r="C431" s="211" t="s">
        <v>185</v>
      </c>
      <c r="D431" s="53" t="s">
        <v>104</v>
      </c>
      <c r="E431" s="24" t="s">
        <v>104</v>
      </c>
    </row>
    <row r="432" spans="1:5" ht="38.25" x14ac:dyDescent="0.25">
      <c r="A432" s="210"/>
      <c r="B432" s="211"/>
      <c r="C432" s="211"/>
      <c r="D432" s="185" t="s">
        <v>1165</v>
      </c>
      <c r="E432" s="185" t="s">
        <v>1166</v>
      </c>
    </row>
    <row r="433" spans="1:7" x14ac:dyDescent="0.25">
      <c r="A433" s="210"/>
      <c r="B433" s="211"/>
      <c r="C433" s="211"/>
      <c r="D433" s="53" t="s">
        <v>64</v>
      </c>
      <c r="E433" s="24" t="s">
        <v>64</v>
      </c>
    </row>
    <row r="434" spans="1:7" x14ac:dyDescent="0.25">
      <c r="A434" s="71"/>
      <c r="B434" s="8"/>
      <c r="C434" s="7"/>
      <c r="D434" s="72"/>
      <c r="E434" s="48"/>
    </row>
    <row r="435" spans="1:7" x14ac:dyDescent="0.25">
      <c r="A435" s="212" t="s">
        <v>138</v>
      </c>
      <c r="B435" s="73" t="s">
        <v>186</v>
      </c>
      <c r="C435" s="73" t="s">
        <v>187</v>
      </c>
      <c r="D435" s="100">
        <f>B326</f>
        <v>71366462547</v>
      </c>
      <c r="E435" s="94">
        <f>C326</f>
        <v>51441635752</v>
      </c>
    </row>
    <row r="436" spans="1:7" x14ac:dyDescent="0.25">
      <c r="A436" s="212"/>
      <c r="B436" s="73"/>
      <c r="C436" s="73" t="s">
        <v>188</v>
      </c>
      <c r="D436" s="100">
        <f>'PLGrid CVN A YTD2018012'!P75</f>
        <v>1612871819</v>
      </c>
      <c r="E436" s="94">
        <v>1344309932</v>
      </c>
    </row>
    <row r="437" spans="1:7" x14ac:dyDescent="0.25">
      <c r="A437" s="212"/>
      <c r="B437" s="73"/>
      <c r="C437" s="73" t="s">
        <v>189</v>
      </c>
      <c r="D437" s="100">
        <f>'PLGrid CVN A YTD2018012'!P150</f>
        <v>1605452924</v>
      </c>
      <c r="E437" s="94">
        <v>1600130426</v>
      </c>
    </row>
    <row r="438" spans="1:7" x14ac:dyDescent="0.25">
      <c r="A438" s="71"/>
      <c r="B438" s="8"/>
      <c r="C438" s="7"/>
      <c r="D438" s="72"/>
      <c r="E438" s="48"/>
    </row>
    <row r="439" spans="1:7" x14ac:dyDescent="0.25">
      <c r="A439" s="26" t="s">
        <v>190</v>
      </c>
      <c r="B439" s="73" t="s">
        <v>191</v>
      </c>
      <c r="C439" s="73" t="s">
        <v>192</v>
      </c>
      <c r="D439" s="101">
        <f>B328</f>
        <v>3104749179</v>
      </c>
      <c r="E439" s="99">
        <f>C328</f>
        <v>1668120248</v>
      </c>
    </row>
    <row r="440" spans="1:7" x14ac:dyDescent="0.25">
      <c r="A440" s="26"/>
      <c r="B440" s="73"/>
      <c r="C440" s="73"/>
      <c r="D440" s="74"/>
      <c r="E440" s="27"/>
    </row>
    <row r="441" spans="1:7" x14ac:dyDescent="0.25">
      <c r="A441" s="26" t="s">
        <v>193</v>
      </c>
      <c r="B441" s="73" t="s">
        <v>191</v>
      </c>
      <c r="C441" s="73" t="s">
        <v>192</v>
      </c>
      <c r="D441" s="101">
        <f>B330</f>
        <v>1378900866</v>
      </c>
      <c r="E441" s="99">
        <f>C330</f>
        <v>105341999</v>
      </c>
    </row>
    <row r="442" spans="1:7" x14ac:dyDescent="0.25">
      <c r="A442" s="26"/>
      <c r="B442" s="73"/>
      <c r="C442" s="73"/>
      <c r="D442" s="74"/>
      <c r="E442" s="27"/>
    </row>
    <row r="443" spans="1:7" x14ac:dyDescent="0.25">
      <c r="A443" s="26" t="s">
        <v>194</v>
      </c>
      <c r="B443" s="73" t="s">
        <v>191</v>
      </c>
      <c r="C443" s="73" t="s">
        <v>158</v>
      </c>
      <c r="D443" s="100">
        <f>-'Drill Through CVN A'!O203</f>
        <v>943601840</v>
      </c>
      <c r="E443" s="94" t="s">
        <v>1208</v>
      </c>
    </row>
    <row r="444" spans="1:7" x14ac:dyDescent="0.25">
      <c r="A444" s="26"/>
      <c r="B444" s="73"/>
      <c r="C444" s="73"/>
      <c r="D444" s="74"/>
      <c r="E444" s="27"/>
    </row>
    <row r="445" spans="1:7" x14ac:dyDescent="0.25">
      <c r="A445" s="43" t="s">
        <v>195</v>
      </c>
      <c r="B445" s="73" t="s">
        <v>196</v>
      </c>
      <c r="C445" s="73" t="s">
        <v>158</v>
      </c>
      <c r="D445" s="100">
        <f>-'Drill Through CVN A'!O202</f>
        <v>1292663031</v>
      </c>
      <c r="E445" s="94">
        <v>1367536663</v>
      </c>
      <c r="G445" s="163"/>
    </row>
    <row r="446" spans="1:7" x14ac:dyDescent="0.25">
      <c r="A446" s="26"/>
      <c r="B446" s="73"/>
      <c r="C446" s="73"/>
      <c r="D446" s="74"/>
      <c r="E446" s="27"/>
    </row>
    <row r="447" spans="1:7" x14ac:dyDescent="0.25">
      <c r="A447" s="26" t="s">
        <v>197</v>
      </c>
      <c r="B447" s="73" t="s">
        <v>196</v>
      </c>
      <c r="C447" s="73" t="s">
        <v>198</v>
      </c>
      <c r="D447" s="100">
        <f>-'Drill Through CVN A'!O201</f>
        <v>352771018</v>
      </c>
      <c r="E447" s="94">
        <v>236874494</v>
      </c>
    </row>
    <row r="449" spans="1:7" x14ac:dyDescent="0.25">
      <c r="A449" s="7"/>
    </row>
    <row r="450" spans="1:7" x14ac:dyDescent="0.25">
      <c r="A450" s="2"/>
    </row>
    <row r="451" spans="1:7" ht="25.5" x14ac:dyDescent="0.25">
      <c r="A451" s="2" t="s">
        <v>199</v>
      </c>
    </row>
    <row r="452" spans="1:7" ht="25.5" x14ac:dyDescent="0.25">
      <c r="A452" s="210" t="s">
        <v>183</v>
      </c>
      <c r="B452" s="210" t="s">
        <v>184</v>
      </c>
      <c r="C452" s="40" t="s">
        <v>200</v>
      </c>
      <c r="D452" s="75" t="s">
        <v>1103</v>
      </c>
      <c r="E452" s="14" t="s">
        <v>65</v>
      </c>
    </row>
    <row r="453" spans="1:7" x14ac:dyDescent="0.25">
      <c r="A453" s="210"/>
      <c r="B453" s="210"/>
      <c r="C453" s="40" t="s">
        <v>201</v>
      </c>
      <c r="D453" s="75" t="s">
        <v>202</v>
      </c>
      <c r="E453" s="14" t="s">
        <v>202</v>
      </c>
    </row>
    <row r="454" spans="1:7" x14ac:dyDescent="0.25">
      <c r="A454" s="210"/>
      <c r="B454" s="210"/>
      <c r="C454" s="47"/>
      <c r="D454" s="75" t="s">
        <v>203</v>
      </c>
      <c r="E454" s="14" t="s">
        <v>203</v>
      </c>
    </row>
    <row r="455" spans="1:7" x14ac:dyDescent="0.25">
      <c r="A455" s="210"/>
      <c r="B455" s="210"/>
      <c r="C455" s="47"/>
      <c r="D455" s="14" t="s">
        <v>137</v>
      </c>
      <c r="E455" s="75" t="s">
        <v>137</v>
      </c>
    </row>
    <row r="456" spans="1:7" x14ac:dyDescent="0.25">
      <c r="A456" s="76"/>
      <c r="B456" s="76"/>
      <c r="C456" s="76"/>
      <c r="D456" s="77"/>
      <c r="E456" s="76"/>
    </row>
    <row r="457" spans="1:7" ht="25.5" x14ac:dyDescent="0.25">
      <c r="A457" s="26" t="s">
        <v>138</v>
      </c>
      <c r="B457" s="26" t="s">
        <v>186</v>
      </c>
      <c r="C457" s="26" t="s">
        <v>204</v>
      </c>
      <c r="D457" s="102">
        <f>B214</f>
        <v>6268102413</v>
      </c>
      <c r="E457" s="95">
        <v>4859154102</v>
      </c>
    </row>
    <row r="458" spans="1:7" x14ac:dyDescent="0.25">
      <c r="A458" s="76"/>
      <c r="B458" s="76"/>
      <c r="C458" s="79"/>
      <c r="D458" s="78"/>
      <c r="E458" s="28"/>
    </row>
    <row r="459" spans="1:7" x14ac:dyDescent="0.25">
      <c r="A459" s="26" t="s">
        <v>205</v>
      </c>
      <c r="B459" s="26" t="s">
        <v>191</v>
      </c>
      <c r="C459" s="26" t="s">
        <v>206</v>
      </c>
      <c r="D459" s="102">
        <f>B216</f>
        <v>245590409</v>
      </c>
      <c r="E459" s="95">
        <v>218433711</v>
      </c>
    </row>
    <row r="460" spans="1:7" x14ac:dyDescent="0.25">
      <c r="A460" s="76"/>
      <c r="B460" s="76"/>
      <c r="C460" s="79"/>
      <c r="D460" s="78"/>
      <c r="E460" s="28"/>
    </row>
    <row r="461" spans="1:7" x14ac:dyDescent="0.25">
      <c r="A461" s="26" t="s">
        <v>207</v>
      </c>
      <c r="B461" s="26" t="s">
        <v>191</v>
      </c>
      <c r="C461" s="26" t="s">
        <v>206</v>
      </c>
      <c r="D461" s="102">
        <f>B218</f>
        <v>119111045</v>
      </c>
      <c r="E461" s="95">
        <v>82579177</v>
      </c>
    </row>
    <row r="462" spans="1:7" ht="15.75" thickBot="1" x14ac:dyDescent="0.3">
      <c r="A462" s="76"/>
      <c r="B462" s="76"/>
      <c r="C462" s="76"/>
      <c r="D462" s="114">
        <f>SUM(D457:D461)</f>
        <v>6632803867</v>
      </c>
      <c r="E462" s="114">
        <f>SUM(E457:E461)</f>
        <v>5160166990</v>
      </c>
      <c r="F462" s="163"/>
      <c r="G462" s="163"/>
    </row>
    <row r="463" spans="1:7" ht="15.75" thickTop="1" x14ac:dyDescent="0.25">
      <c r="A463" s="26" t="s">
        <v>197</v>
      </c>
      <c r="B463" s="26" t="s">
        <v>208</v>
      </c>
      <c r="C463" s="26" t="s">
        <v>198</v>
      </c>
      <c r="D463" s="115">
        <v>-1723094419</v>
      </c>
      <c r="E463" s="105">
        <v>-1335949773</v>
      </c>
    </row>
    <row r="464" spans="1:7" x14ac:dyDescent="0.25">
      <c r="A464" s="79"/>
      <c r="B464" s="80"/>
      <c r="C464" s="80"/>
      <c r="D464" s="115"/>
      <c r="E464" s="105"/>
    </row>
    <row r="465" spans="1:7" ht="25.5" x14ac:dyDescent="0.25">
      <c r="A465" s="26" t="s">
        <v>194</v>
      </c>
      <c r="B465" s="26" t="s">
        <v>191</v>
      </c>
      <c r="C465" s="43" t="s">
        <v>158</v>
      </c>
      <c r="D465" s="115">
        <v>-2014010233</v>
      </c>
      <c r="E465" s="105">
        <v>-1033417727</v>
      </c>
    </row>
    <row r="466" spans="1:7" x14ac:dyDescent="0.25">
      <c r="A466" s="79"/>
      <c r="B466" s="80"/>
      <c r="C466" s="80"/>
      <c r="D466" s="115"/>
      <c r="E466" s="105"/>
    </row>
    <row r="467" spans="1:7" ht="25.5" x14ac:dyDescent="0.25">
      <c r="A467" s="26" t="s">
        <v>195</v>
      </c>
      <c r="B467" s="26" t="s">
        <v>196</v>
      </c>
      <c r="C467" s="43" t="s">
        <v>158</v>
      </c>
      <c r="D467" s="116">
        <v>-3378865582</v>
      </c>
      <c r="E467" s="117">
        <v>-2021428636</v>
      </c>
    </row>
    <row r="468" spans="1:7" ht="15.75" thickBot="1" x14ac:dyDescent="0.3">
      <c r="A468" s="26"/>
      <c r="B468" s="26"/>
      <c r="C468" s="26"/>
      <c r="D468" s="118">
        <f>SUM(D463:D467)</f>
        <v>-7115970234</v>
      </c>
      <c r="E468" s="118">
        <f>SUM(E463:E467)</f>
        <v>-4390796136</v>
      </c>
      <c r="F468" s="162"/>
      <c r="G468" s="162"/>
    </row>
    <row r="469" spans="1:7" ht="15.75" thickTop="1" x14ac:dyDescent="0.25">
      <c r="A469" s="2"/>
      <c r="D469" s="162">
        <f>D468+B299</f>
        <v>0</v>
      </c>
      <c r="E469" s="162">
        <f>E468+C299</f>
        <v>0</v>
      </c>
    </row>
    <row r="471" spans="1:7" x14ac:dyDescent="0.25">
      <c r="A471" s="2"/>
    </row>
    <row r="472" spans="1:7" x14ac:dyDescent="0.25">
      <c r="A472" s="2"/>
    </row>
    <row r="473" spans="1:7" ht="38.25" x14ac:dyDescent="0.25">
      <c r="A473" s="3" t="s">
        <v>323</v>
      </c>
      <c r="B473" s="3" t="s">
        <v>209</v>
      </c>
    </row>
    <row r="474" spans="1:7" x14ac:dyDescent="0.25">
      <c r="A474" s="206"/>
      <c r="B474" s="24" t="s">
        <v>104</v>
      </c>
      <c r="C474" s="24" t="s">
        <v>105</v>
      </c>
    </row>
    <row r="475" spans="1:7" ht="38.25" x14ac:dyDescent="0.25">
      <c r="A475" s="206"/>
      <c r="B475" s="24" t="s">
        <v>1209</v>
      </c>
      <c r="C475" s="24" t="s">
        <v>64</v>
      </c>
    </row>
    <row r="476" spans="1:7" x14ac:dyDescent="0.25">
      <c r="A476" s="206"/>
      <c r="B476" s="24" t="s">
        <v>64</v>
      </c>
      <c r="C476" s="47"/>
    </row>
    <row r="477" spans="1:7" x14ac:dyDescent="0.25">
      <c r="A477" s="43"/>
      <c r="B477" s="50"/>
      <c r="C477" s="50"/>
    </row>
    <row r="478" spans="1:7" x14ac:dyDescent="0.25">
      <c r="A478" s="43" t="s">
        <v>106</v>
      </c>
      <c r="B478" s="99">
        <v>604873740</v>
      </c>
      <c r="C478" s="99">
        <v>604873740</v>
      </c>
    </row>
    <row r="479" spans="1:7" x14ac:dyDescent="0.25">
      <c r="A479" s="43" t="s">
        <v>210</v>
      </c>
      <c r="B479" s="50"/>
      <c r="C479" s="50"/>
    </row>
    <row r="480" spans="1:7" x14ac:dyDescent="0.25">
      <c r="A480" s="43" t="s">
        <v>211</v>
      </c>
      <c r="B480" s="99">
        <f>6147249800+3401267720+3926422690</f>
        <v>13474940210</v>
      </c>
      <c r="C480" s="99">
        <v>10059415285</v>
      </c>
    </row>
    <row r="481" spans="1:3" x14ac:dyDescent="0.25">
      <c r="A481" s="184" t="s">
        <v>1210</v>
      </c>
      <c r="B481" s="99">
        <f>41208087+52107639</f>
        <v>93315726</v>
      </c>
      <c r="C481" s="99"/>
    </row>
    <row r="482" spans="1:3" x14ac:dyDescent="0.25">
      <c r="A482" s="43" t="s">
        <v>212</v>
      </c>
      <c r="B482" s="99">
        <f>7610312</f>
        <v>7610312</v>
      </c>
      <c r="C482" s="99">
        <v>3257899763</v>
      </c>
    </row>
    <row r="483" spans="1:3" x14ac:dyDescent="0.25">
      <c r="A483" s="43" t="s">
        <v>213</v>
      </c>
      <c r="B483" s="54"/>
      <c r="C483" s="54"/>
    </row>
    <row r="484" spans="1:3" x14ac:dyDescent="0.25">
      <c r="A484" s="43" t="s">
        <v>214</v>
      </c>
      <c r="B484" s="113">
        <f>-6137249800-2159755890-5123370011-52107639</f>
        <v>-13472483340</v>
      </c>
      <c r="C484" s="113">
        <v>-10059415285</v>
      </c>
    </row>
    <row r="485" spans="1:3" ht="25.5" x14ac:dyDescent="0.25">
      <c r="A485" s="184" t="s">
        <v>1211</v>
      </c>
      <c r="B485" s="183">
        <f>-93315726</f>
        <v>-93315726</v>
      </c>
      <c r="C485" s="113"/>
    </row>
    <row r="486" spans="1:3" ht="25.5" x14ac:dyDescent="0.25">
      <c r="A486" s="43" t="s">
        <v>215</v>
      </c>
      <c r="B486" s="106">
        <f>-7610312</f>
        <v>-7610312</v>
      </c>
      <c r="C486" s="106">
        <v>-3257899763</v>
      </c>
    </row>
    <row r="487" spans="1:3" x14ac:dyDescent="0.25">
      <c r="A487" s="43" t="s">
        <v>109</v>
      </c>
      <c r="B487" s="98">
        <f>SUM(B478:B486)</f>
        <v>607330610</v>
      </c>
      <c r="C487" s="164">
        <f>SUM(C478:C486)</f>
        <v>604873740</v>
      </c>
    </row>
    <row r="488" spans="1:3" x14ac:dyDescent="0.25">
      <c r="A488" s="2"/>
      <c r="B488" s="122"/>
      <c r="C488" s="122"/>
    </row>
    <row r="489" spans="1:3" x14ac:dyDescent="0.25">
      <c r="A489" s="2" t="s">
        <v>216</v>
      </c>
      <c r="B489" t="s">
        <v>1212</v>
      </c>
    </row>
    <row r="490" spans="1:3" x14ac:dyDescent="0.25">
      <c r="A490" s="2"/>
    </row>
    <row r="491" spans="1:3" x14ac:dyDescent="0.25">
      <c r="A491" s="2"/>
    </row>
    <row r="492" spans="1:3" ht="25.5" x14ac:dyDescent="0.25">
      <c r="A492" s="3" t="s">
        <v>324</v>
      </c>
      <c r="B492" s="3" t="s">
        <v>217</v>
      </c>
    </row>
    <row r="493" spans="1:3" x14ac:dyDescent="0.25">
      <c r="A493" s="81"/>
    </row>
    <row r="494" spans="1:3" x14ac:dyDescent="0.25">
      <c r="A494" t="s">
        <v>1213</v>
      </c>
    </row>
    <row r="495" spans="1:3" x14ac:dyDescent="0.25">
      <c r="A495" s="82"/>
    </row>
    <row r="496" spans="1:3" ht="25.5" x14ac:dyDescent="0.25">
      <c r="A496" s="214"/>
      <c r="B496" s="185" t="s">
        <v>1103</v>
      </c>
      <c r="C496" s="24" t="s">
        <v>65</v>
      </c>
    </row>
    <row r="497" spans="1:3" x14ac:dyDescent="0.25">
      <c r="A497" s="214"/>
      <c r="B497" s="24" t="s">
        <v>64</v>
      </c>
      <c r="C497" s="24" t="s">
        <v>64</v>
      </c>
    </row>
    <row r="498" spans="1:3" x14ac:dyDescent="0.25">
      <c r="A498" s="83"/>
      <c r="C498" s="67"/>
    </row>
    <row r="499" spans="1:3" x14ac:dyDescent="0.25">
      <c r="A499" s="59" t="s">
        <v>218</v>
      </c>
      <c r="B499" s="186">
        <v>1687999170.75</v>
      </c>
      <c r="C499" s="94">
        <v>1612871819</v>
      </c>
    </row>
    <row r="500" spans="1:3" x14ac:dyDescent="0.25">
      <c r="A500" s="59" t="s">
        <v>219</v>
      </c>
      <c r="B500" s="186">
        <v>5270015405.4525003</v>
      </c>
      <c r="C500" s="94">
        <v>6958014576</v>
      </c>
    </row>
    <row r="501" spans="1:3" ht="15.75" thickBot="1" x14ac:dyDescent="0.3">
      <c r="A501" s="59"/>
      <c r="B501" s="108">
        <f>SUM(B499:B500)</f>
        <v>6958014576.2025003</v>
      </c>
      <c r="C501" s="108">
        <f>SUM(C499:C500)</f>
        <v>8570886395</v>
      </c>
    </row>
    <row r="502" spans="1:3" ht="15.75" thickTop="1" x14ac:dyDescent="0.25">
      <c r="A502" s="7"/>
    </row>
    <row r="503" spans="1:3" x14ac:dyDescent="0.25">
      <c r="A503" s="7"/>
    </row>
    <row r="504" spans="1:3" x14ac:dyDescent="0.25">
      <c r="A504" s="1" t="s">
        <v>325</v>
      </c>
      <c r="B504" s="1" t="s">
        <v>220</v>
      </c>
    </row>
    <row r="505" spans="1:3" x14ac:dyDescent="0.25">
      <c r="A505" t="s">
        <v>333</v>
      </c>
    </row>
    <row r="506" spans="1:3" x14ac:dyDescent="0.25">
      <c r="A506" t="s">
        <v>334</v>
      </c>
    </row>
    <row r="507" spans="1:3" x14ac:dyDescent="0.25">
      <c r="A507" t="s">
        <v>221</v>
      </c>
    </row>
    <row r="508" spans="1:3" x14ac:dyDescent="0.25">
      <c r="A508" s="7"/>
    </row>
    <row r="509" spans="1:3" x14ac:dyDescent="0.25">
      <c r="A509" s="2"/>
    </row>
    <row r="510" spans="1:3" x14ac:dyDescent="0.25">
      <c r="A510" s="5" t="s">
        <v>326</v>
      </c>
      <c r="B510" s="5" t="s">
        <v>222</v>
      </c>
    </row>
    <row r="511" spans="1:3" x14ac:dyDescent="0.25">
      <c r="A511" t="s">
        <v>335</v>
      </c>
    </row>
    <row r="512" spans="1:3" x14ac:dyDescent="0.25">
      <c r="A512" t="s">
        <v>336</v>
      </c>
    </row>
    <row r="513" spans="1:2" x14ac:dyDescent="0.25">
      <c r="A513" s="21" t="s">
        <v>223</v>
      </c>
    </row>
    <row r="514" spans="1:2" x14ac:dyDescent="0.25">
      <c r="A514" t="s">
        <v>337</v>
      </c>
    </row>
    <row r="515" spans="1:2" x14ac:dyDescent="0.25">
      <c r="A515" t="s">
        <v>338</v>
      </c>
    </row>
    <row r="516" spans="1:2" x14ac:dyDescent="0.25">
      <c r="A516" t="s">
        <v>224</v>
      </c>
    </row>
    <row r="517" spans="1:2" x14ac:dyDescent="0.25">
      <c r="A517" t="s">
        <v>1214</v>
      </c>
    </row>
    <row r="518" spans="1:2" x14ac:dyDescent="0.25">
      <c r="A518" s="21" t="s">
        <v>225</v>
      </c>
    </row>
    <row r="519" spans="1:2" x14ac:dyDescent="0.25">
      <c r="A519" t="s">
        <v>339</v>
      </c>
    </row>
    <row r="520" spans="1:2" x14ac:dyDescent="0.25">
      <c r="A520" t="s">
        <v>382</v>
      </c>
    </row>
    <row r="521" spans="1:2" x14ac:dyDescent="0.25">
      <c r="A521" t="s">
        <v>340</v>
      </c>
    </row>
    <row r="522" spans="1:2" x14ac:dyDescent="0.25">
      <c r="A522" t="s">
        <v>226</v>
      </c>
    </row>
    <row r="523" spans="1:2" x14ac:dyDescent="0.25">
      <c r="A523" s="2"/>
    </row>
    <row r="524" spans="1:2" x14ac:dyDescent="0.25">
      <c r="A524" s="5" t="s">
        <v>327</v>
      </c>
      <c r="B524" s="5" t="s">
        <v>227</v>
      </c>
    </row>
    <row r="525" spans="1:2" x14ac:dyDescent="0.25">
      <c r="A525" t="s">
        <v>341</v>
      </c>
    </row>
    <row r="526" spans="1:2" x14ac:dyDescent="0.25">
      <c r="A526" t="s">
        <v>342</v>
      </c>
    </row>
    <row r="527" spans="1:2" x14ac:dyDescent="0.25">
      <c r="A527" t="s">
        <v>343</v>
      </c>
    </row>
    <row r="528" spans="1:2" x14ac:dyDescent="0.25">
      <c r="A528" t="s">
        <v>344</v>
      </c>
    </row>
    <row r="529" spans="1:7" x14ac:dyDescent="0.25">
      <c r="A529" s="5" t="s">
        <v>328</v>
      </c>
      <c r="B529" s="5" t="s">
        <v>228</v>
      </c>
    </row>
    <row r="530" spans="1:7" x14ac:dyDescent="0.25">
      <c r="A530" t="s">
        <v>345</v>
      </c>
    </row>
    <row r="531" spans="1:7" x14ac:dyDescent="0.25">
      <c r="A531" t="s">
        <v>346</v>
      </c>
    </row>
    <row r="532" spans="1:7" x14ac:dyDescent="0.25">
      <c r="A532" t="s">
        <v>347</v>
      </c>
    </row>
    <row r="533" spans="1:7" x14ac:dyDescent="0.25">
      <c r="A533" s="2" t="s">
        <v>348</v>
      </c>
    </row>
    <row r="534" spans="1:7" x14ac:dyDescent="0.25">
      <c r="A534" t="s">
        <v>229</v>
      </c>
    </row>
    <row r="535" spans="1:7" x14ac:dyDescent="0.25">
      <c r="A535" s="84"/>
    </row>
    <row r="536" spans="1:7" x14ac:dyDescent="0.25">
      <c r="A536" s="208"/>
      <c r="B536" s="62" t="s">
        <v>230</v>
      </c>
      <c r="C536" s="14" t="s">
        <v>231</v>
      </c>
      <c r="D536" s="62" t="s">
        <v>232</v>
      </c>
      <c r="E536" s="14" t="s">
        <v>233</v>
      </c>
      <c r="F536" s="62" t="s">
        <v>234</v>
      </c>
    </row>
    <row r="537" spans="1:7" x14ac:dyDescent="0.25">
      <c r="A537" s="208"/>
      <c r="B537" s="62" t="s">
        <v>64</v>
      </c>
      <c r="C537" s="14" t="s">
        <v>64</v>
      </c>
      <c r="D537" s="62" t="s">
        <v>111</v>
      </c>
      <c r="E537" s="14" t="s">
        <v>111</v>
      </c>
      <c r="F537" s="62" t="s">
        <v>64</v>
      </c>
    </row>
    <row r="538" spans="1:7" x14ac:dyDescent="0.25">
      <c r="A538" s="9" t="s">
        <v>1103</v>
      </c>
      <c r="B538" s="73"/>
      <c r="C538" s="26"/>
      <c r="D538" s="73"/>
      <c r="E538" s="26"/>
      <c r="F538" s="73"/>
    </row>
    <row r="539" spans="1:7" x14ac:dyDescent="0.25">
      <c r="A539" s="9" t="s">
        <v>235</v>
      </c>
      <c r="B539" s="19"/>
      <c r="C539" s="28"/>
      <c r="D539" s="19"/>
      <c r="E539" s="28"/>
      <c r="F539" s="19"/>
    </row>
    <row r="540" spans="1:7" x14ac:dyDescent="0.25">
      <c r="A540" s="85" t="s">
        <v>19</v>
      </c>
      <c r="B540" s="102">
        <f>B192</f>
        <v>15602515245</v>
      </c>
      <c r="C540" s="28" t="s">
        <v>78</v>
      </c>
      <c r="D540" s="78" t="s">
        <v>78</v>
      </c>
      <c r="E540" s="28" t="s">
        <v>78</v>
      </c>
      <c r="F540" s="102">
        <f>SUM(B540:E540)</f>
        <v>15602515245</v>
      </c>
      <c r="G540" s="122">
        <f>F540-B192</f>
        <v>0</v>
      </c>
    </row>
    <row r="541" spans="1:7" x14ac:dyDescent="0.25">
      <c r="A541" s="85" t="s">
        <v>236</v>
      </c>
      <c r="B541" s="102">
        <v>5046722785</v>
      </c>
      <c r="C541" s="95">
        <v>83447921293</v>
      </c>
      <c r="D541" s="78" t="s">
        <v>78</v>
      </c>
      <c r="E541" s="28" t="s">
        <v>78</v>
      </c>
      <c r="F541" s="102">
        <f t="shared" ref="F541:F543" si="0">SUM(B541:E541)</f>
        <v>88494644078</v>
      </c>
      <c r="G541" s="122">
        <f>F541-B204</f>
        <v>0</v>
      </c>
    </row>
    <row r="542" spans="1:7" x14ac:dyDescent="0.25">
      <c r="A542" s="85" t="s">
        <v>237</v>
      </c>
      <c r="B542" s="102">
        <f>B221</f>
        <v>6714796839</v>
      </c>
      <c r="C542" s="28" t="s">
        <v>78</v>
      </c>
      <c r="D542" s="78" t="s">
        <v>78</v>
      </c>
      <c r="E542" s="28" t="s">
        <v>78</v>
      </c>
      <c r="F542" s="102">
        <f t="shared" si="0"/>
        <v>6714796839</v>
      </c>
      <c r="G542" s="122">
        <f>F542-B221</f>
        <v>0</v>
      </c>
    </row>
    <row r="543" spans="1:7" x14ac:dyDescent="0.25">
      <c r="A543" s="85" t="s">
        <v>92</v>
      </c>
      <c r="B543" s="102">
        <f>57282590+44451</f>
        <v>57327041</v>
      </c>
      <c r="C543" s="95">
        <f>1760786756+5000000</f>
        <v>1765786756</v>
      </c>
      <c r="D543" s="78" t="s">
        <v>78</v>
      </c>
      <c r="E543" s="28" t="s">
        <v>78</v>
      </c>
      <c r="F543" s="102">
        <f t="shared" si="0"/>
        <v>1823113797</v>
      </c>
      <c r="G543" s="122">
        <f>F543-B232</f>
        <v>0</v>
      </c>
    </row>
    <row r="544" spans="1:7" ht="15.75" thickBot="1" x14ac:dyDescent="0.3">
      <c r="A544" s="19"/>
      <c r="B544" s="118">
        <f t="shared" ref="B544:E544" si="1">SUM(B540:B543)</f>
        <v>27421361910</v>
      </c>
      <c r="C544" s="118">
        <f>SUM(C540:C543)</f>
        <v>85213708049</v>
      </c>
      <c r="D544" s="118">
        <f t="shared" si="1"/>
        <v>0</v>
      </c>
      <c r="E544" s="118">
        <f t="shared" si="1"/>
        <v>0</v>
      </c>
      <c r="F544" s="118">
        <f>SUM(F540:F543)</f>
        <v>112635069959</v>
      </c>
    </row>
    <row r="545" spans="1:7" ht="15.75" thickTop="1" x14ac:dyDescent="0.25">
      <c r="A545" s="9" t="s">
        <v>238</v>
      </c>
      <c r="B545" s="78"/>
      <c r="C545" s="28"/>
      <c r="D545" s="78"/>
      <c r="E545" s="28"/>
      <c r="F545" s="78"/>
    </row>
    <row r="546" spans="1:7" x14ac:dyDescent="0.25">
      <c r="A546" s="85" t="s">
        <v>239</v>
      </c>
      <c r="B546" s="78" t="s">
        <v>78</v>
      </c>
      <c r="C546" s="95">
        <f>B299</f>
        <v>7115970234</v>
      </c>
      <c r="D546" s="78" t="s">
        <v>78</v>
      </c>
      <c r="E546" s="28" t="s">
        <v>78</v>
      </c>
      <c r="F546" s="102">
        <f>SUM(B546:E546)</f>
        <v>7115970234</v>
      </c>
      <c r="G546" s="163"/>
    </row>
    <row r="547" spans="1:7" x14ac:dyDescent="0.25">
      <c r="A547" s="85" t="s">
        <v>179</v>
      </c>
      <c r="B547" s="102">
        <f>B287+B288+B291+B290</f>
        <v>1306228737</v>
      </c>
      <c r="C547" s="95">
        <f>B289</f>
        <v>762644885</v>
      </c>
      <c r="D547" s="78" t="s">
        <v>78</v>
      </c>
      <c r="E547" s="28" t="s">
        <v>78</v>
      </c>
      <c r="F547" s="102">
        <f>SUM(B547:E547)</f>
        <v>2068873622</v>
      </c>
      <c r="G547" s="163"/>
    </row>
    <row r="548" spans="1:7" ht="15.75" thickBot="1" x14ac:dyDescent="0.3">
      <c r="A548" s="19"/>
      <c r="B548" s="118">
        <f>SUM(B546:B547)</f>
        <v>1306228737</v>
      </c>
      <c r="C548" s="118">
        <f t="shared" ref="C548:F548" si="2">SUM(C546:C547)</f>
        <v>7878615119</v>
      </c>
      <c r="D548" s="118">
        <f t="shared" si="2"/>
        <v>0</v>
      </c>
      <c r="E548" s="118">
        <f t="shared" si="2"/>
        <v>0</v>
      </c>
      <c r="F548" s="118">
        <f t="shared" si="2"/>
        <v>9184843856</v>
      </c>
      <c r="G548" s="163"/>
    </row>
    <row r="549" spans="1:7" ht="15.75" thickTop="1" x14ac:dyDescent="0.25">
      <c r="A549" s="9" t="s">
        <v>65</v>
      </c>
      <c r="B549" s="86"/>
      <c r="C549" s="87"/>
      <c r="D549" s="86"/>
      <c r="E549" s="87"/>
      <c r="F549" s="86"/>
    </row>
    <row r="550" spans="1:7" x14ac:dyDescent="0.25">
      <c r="A550" s="9" t="s">
        <v>235</v>
      </c>
      <c r="B550" s="86"/>
      <c r="C550" s="87"/>
      <c r="D550" s="86"/>
      <c r="E550" s="87"/>
      <c r="F550" s="86"/>
    </row>
    <row r="551" spans="1:7" x14ac:dyDescent="0.25">
      <c r="A551" s="85" t="s">
        <v>19</v>
      </c>
      <c r="B551" s="102">
        <v>19990812309</v>
      </c>
      <c r="C551" s="28" t="s">
        <v>78</v>
      </c>
      <c r="D551" s="78" t="s">
        <v>71</v>
      </c>
      <c r="E551" s="28" t="s">
        <v>71</v>
      </c>
      <c r="F551" s="102">
        <f>SUM(B551:E551)</f>
        <v>19990812309</v>
      </c>
      <c r="G551" s="122"/>
    </row>
    <row r="552" spans="1:7" x14ac:dyDescent="0.25">
      <c r="A552" s="85" t="s">
        <v>236</v>
      </c>
      <c r="B552" s="102">
        <v>33975746839</v>
      </c>
      <c r="C552" s="95">
        <v>17077196137</v>
      </c>
      <c r="D552" s="78" t="s">
        <v>71</v>
      </c>
      <c r="E552" s="28" t="s">
        <v>71</v>
      </c>
      <c r="F552" s="102">
        <f t="shared" ref="F552:F554" si="3">SUM(B552:E552)</f>
        <v>51052942976</v>
      </c>
      <c r="G552" s="122"/>
    </row>
    <row r="553" spans="1:7" x14ac:dyDescent="0.25">
      <c r="A553" s="85" t="s">
        <v>237</v>
      </c>
      <c r="B553" s="102">
        <v>5291364546</v>
      </c>
      <c r="C553" s="28" t="s">
        <v>78</v>
      </c>
      <c r="D553" s="78" t="s">
        <v>71</v>
      </c>
      <c r="E553" s="28" t="s">
        <v>71</v>
      </c>
      <c r="F553" s="102">
        <f t="shared" si="3"/>
        <v>5291364546</v>
      </c>
      <c r="G553" s="122"/>
    </row>
    <row r="554" spans="1:7" x14ac:dyDescent="0.25">
      <c r="A554" s="85" t="s">
        <v>92</v>
      </c>
      <c r="B554" s="102">
        <v>2436364448</v>
      </c>
      <c r="C554" s="28" t="s">
        <v>78</v>
      </c>
      <c r="D554" s="78" t="s">
        <v>71</v>
      </c>
      <c r="E554" s="28" t="s">
        <v>71</v>
      </c>
      <c r="F554" s="102">
        <f t="shared" si="3"/>
        <v>2436364448</v>
      </c>
      <c r="G554" s="122"/>
    </row>
    <row r="555" spans="1:7" ht="15.75" thickBot="1" x14ac:dyDescent="0.3">
      <c r="A555" s="73"/>
      <c r="B555" s="118">
        <f t="shared" ref="B555:E555" si="4">SUM(B551:B554)</f>
        <v>61694288142</v>
      </c>
      <c r="C555" s="118">
        <f t="shared" si="4"/>
        <v>17077196137</v>
      </c>
      <c r="D555" s="118">
        <f t="shared" si="4"/>
        <v>0</v>
      </c>
      <c r="E555" s="118">
        <f t="shared" si="4"/>
        <v>0</v>
      </c>
      <c r="F555" s="118">
        <f>SUM(F551:F554)</f>
        <v>78771484279</v>
      </c>
    </row>
    <row r="556" spans="1:7" ht="15.75" thickTop="1" x14ac:dyDescent="0.25">
      <c r="A556" s="9" t="s">
        <v>238</v>
      </c>
      <c r="B556" s="86"/>
      <c r="C556" s="87"/>
      <c r="D556" s="86"/>
      <c r="E556" s="87"/>
      <c r="F556" s="86"/>
    </row>
    <row r="557" spans="1:7" x14ac:dyDescent="0.25">
      <c r="A557" s="85" t="s">
        <v>240</v>
      </c>
      <c r="B557" s="78" t="s">
        <v>71</v>
      </c>
      <c r="C557" s="95">
        <v>4408335854</v>
      </c>
      <c r="D557" s="78" t="s">
        <v>71</v>
      </c>
      <c r="E557" s="28" t="s">
        <v>71</v>
      </c>
      <c r="F557" s="102">
        <f t="shared" ref="F557:F558" si="5">SUM(B557:E557)</f>
        <v>4408335854</v>
      </c>
      <c r="G557" s="163"/>
    </row>
    <row r="558" spans="1:7" x14ac:dyDescent="0.25">
      <c r="A558" s="85" t="s">
        <v>179</v>
      </c>
      <c r="B558" s="102">
        <v>1331364688</v>
      </c>
      <c r="C558" s="95">
        <v>473553886</v>
      </c>
      <c r="D558" s="78" t="s">
        <v>71</v>
      </c>
      <c r="E558" s="28" t="s">
        <v>71</v>
      </c>
      <c r="F558" s="102">
        <f t="shared" si="5"/>
        <v>1804918574</v>
      </c>
      <c r="G558" s="163"/>
    </row>
    <row r="559" spans="1:7" ht="15.75" thickBot="1" x14ac:dyDescent="0.3">
      <c r="A559" s="19"/>
      <c r="B559" s="118">
        <f>SUM(B557:B558)</f>
        <v>1331364688</v>
      </c>
      <c r="C559" s="118">
        <f t="shared" ref="C559" si="6">SUM(C557:C558)</f>
        <v>4881889740</v>
      </c>
      <c r="D559" s="118">
        <f t="shared" ref="D559" si="7">SUM(D557:D558)</f>
        <v>0</v>
      </c>
      <c r="E559" s="118">
        <f t="shared" ref="E559" si="8">SUM(E557:E558)</f>
        <v>0</v>
      </c>
      <c r="F559" s="118">
        <f t="shared" ref="F559" si="9">SUM(F557:F558)</f>
        <v>6213254428</v>
      </c>
    </row>
    <row r="560" spans="1:7" ht="15.75" thickTop="1" x14ac:dyDescent="0.25"/>
    <row r="561" spans="1:5" x14ac:dyDescent="0.25">
      <c r="A561" s="1"/>
    </row>
    <row r="562" spans="1:5" x14ac:dyDescent="0.25">
      <c r="A562" s="1"/>
    </row>
    <row r="563" spans="1:5" ht="38.25" x14ac:dyDescent="0.25">
      <c r="A563" s="3" t="s">
        <v>329</v>
      </c>
      <c r="B563" s="3" t="s">
        <v>241</v>
      </c>
    </row>
    <row r="564" spans="1:5" x14ac:dyDescent="0.25">
      <c r="A564" s="3"/>
    </row>
    <row r="565" spans="1:5" ht="38.25" x14ac:dyDescent="0.25">
      <c r="A565" s="2" t="s">
        <v>383</v>
      </c>
    </row>
    <row r="566" spans="1:5" x14ac:dyDescent="0.25">
      <c r="A566" s="2"/>
    </row>
    <row r="567" spans="1:5" x14ac:dyDescent="0.25">
      <c r="A567" s="19"/>
      <c r="B567" s="207" t="s">
        <v>242</v>
      </c>
      <c r="C567" s="207"/>
      <c r="D567" s="207" t="s">
        <v>243</v>
      </c>
      <c r="E567" s="207"/>
    </row>
    <row r="568" spans="1:5" x14ac:dyDescent="0.25">
      <c r="A568" s="208"/>
      <c r="B568" s="53" t="s">
        <v>245</v>
      </c>
      <c r="C568" s="53" t="s">
        <v>245</v>
      </c>
      <c r="D568" s="53" t="s">
        <v>245</v>
      </c>
      <c r="E568" s="53" t="s">
        <v>245</v>
      </c>
    </row>
    <row r="569" spans="1:5" x14ac:dyDescent="0.25">
      <c r="A569" s="208"/>
      <c r="B569" s="53" t="s">
        <v>244</v>
      </c>
      <c r="C569" s="53" t="s">
        <v>246</v>
      </c>
      <c r="D569" s="53" t="s">
        <v>244</v>
      </c>
      <c r="E569" s="53" t="s">
        <v>246</v>
      </c>
    </row>
    <row r="570" spans="1:5" x14ac:dyDescent="0.25">
      <c r="A570" s="208"/>
      <c r="B570" s="53" t="s">
        <v>64</v>
      </c>
      <c r="C570" s="53" t="s">
        <v>64</v>
      </c>
      <c r="D570" s="53" t="s">
        <v>64</v>
      </c>
      <c r="E570" s="53" t="s">
        <v>64</v>
      </c>
    </row>
    <row r="571" spans="1:5" x14ac:dyDescent="0.25">
      <c r="A571" s="19"/>
      <c r="B571" s="19"/>
      <c r="C571" s="19"/>
      <c r="D571" s="19"/>
      <c r="E571" s="19"/>
    </row>
    <row r="572" spans="1:5" x14ac:dyDescent="0.25">
      <c r="A572" s="9" t="s">
        <v>235</v>
      </c>
      <c r="B572" s="19"/>
      <c r="C572" s="19"/>
      <c r="D572" s="19"/>
      <c r="E572" s="19"/>
    </row>
    <row r="573" spans="1:5" x14ac:dyDescent="0.25">
      <c r="A573" s="73" t="s">
        <v>19</v>
      </c>
      <c r="B573" s="119">
        <f>F540</f>
        <v>15602515245</v>
      </c>
      <c r="C573" s="119">
        <v>19990812309</v>
      </c>
      <c r="D573" s="119">
        <f>B573</f>
        <v>15602515245</v>
      </c>
      <c r="E573" s="119">
        <v>19990812309</v>
      </c>
    </row>
    <row r="574" spans="1:5" x14ac:dyDescent="0.25">
      <c r="A574" s="73" t="s">
        <v>236</v>
      </c>
      <c r="B574" s="119">
        <f>F541</f>
        <v>88494644078</v>
      </c>
      <c r="C574" s="119">
        <v>51052942976</v>
      </c>
      <c r="D574" s="119">
        <f t="shared" ref="D574:D576" si="10">B574</f>
        <v>88494644078</v>
      </c>
      <c r="E574" s="119">
        <v>51052942976</v>
      </c>
    </row>
    <row r="575" spans="1:5" x14ac:dyDescent="0.25">
      <c r="A575" s="7" t="s">
        <v>237</v>
      </c>
      <c r="B575" s="119">
        <f>F542</f>
        <v>6714796839</v>
      </c>
      <c r="C575" s="119">
        <v>5291364546</v>
      </c>
      <c r="D575" s="119">
        <f t="shared" si="10"/>
        <v>6714796839</v>
      </c>
      <c r="E575" s="119">
        <v>5291364546</v>
      </c>
    </row>
    <row r="576" spans="1:5" x14ac:dyDescent="0.25">
      <c r="A576" s="73" t="s">
        <v>92</v>
      </c>
      <c r="B576" s="119">
        <f>F543</f>
        <v>1823113797</v>
      </c>
      <c r="C576" s="119">
        <v>2436364448</v>
      </c>
      <c r="D576" s="119">
        <f t="shared" si="10"/>
        <v>1823113797</v>
      </c>
      <c r="E576" s="119">
        <v>2436364448</v>
      </c>
    </row>
    <row r="577" spans="1:13" ht="15.75" thickBot="1" x14ac:dyDescent="0.3">
      <c r="A577" s="19"/>
      <c r="B577" s="120">
        <f>SUM(B573:B576)</f>
        <v>112635069959</v>
      </c>
      <c r="C577" s="120">
        <f t="shared" ref="C577:E577" si="11">SUM(C573:C576)</f>
        <v>78771484279</v>
      </c>
      <c r="D577" s="120">
        <f t="shared" si="11"/>
        <v>112635069959</v>
      </c>
      <c r="E577" s="120">
        <f t="shared" si="11"/>
        <v>78771484279</v>
      </c>
    </row>
    <row r="578" spans="1:13" ht="15.75" thickTop="1" x14ac:dyDescent="0.25">
      <c r="A578" s="9" t="s">
        <v>57</v>
      </c>
      <c r="B578" s="73"/>
      <c r="C578" s="73"/>
      <c r="D578" s="73"/>
      <c r="E578" s="73"/>
    </row>
    <row r="579" spans="1:13" x14ac:dyDescent="0.25">
      <c r="A579" s="73" t="s">
        <v>239</v>
      </c>
      <c r="B579" s="119">
        <f>F546</f>
        <v>7115970234</v>
      </c>
      <c r="C579" s="119">
        <v>4408335854</v>
      </c>
      <c r="D579" s="119">
        <f>B579</f>
        <v>7115970234</v>
      </c>
      <c r="E579" s="119">
        <v>4408335854</v>
      </c>
    </row>
    <row r="580" spans="1:13" x14ac:dyDescent="0.25">
      <c r="A580" s="73" t="s">
        <v>179</v>
      </c>
      <c r="B580" s="119">
        <f>F547</f>
        <v>2068873622</v>
      </c>
      <c r="C580" s="119">
        <v>1804918574</v>
      </c>
      <c r="D580" s="119">
        <f>B580</f>
        <v>2068873622</v>
      </c>
      <c r="E580" s="119">
        <v>1804918574</v>
      </c>
    </row>
    <row r="581" spans="1:13" ht="15.75" thickBot="1" x14ac:dyDescent="0.3">
      <c r="A581" s="19"/>
      <c r="B581" s="120">
        <f>SUM(B579:B580)</f>
        <v>9184843856</v>
      </c>
      <c r="C581" s="120">
        <f t="shared" ref="C581:E581" si="12">SUM(C579:C580)</f>
        <v>6213254428</v>
      </c>
      <c r="D581" s="120">
        <f t="shared" si="12"/>
        <v>9184843856</v>
      </c>
      <c r="E581" s="120">
        <f t="shared" si="12"/>
        <v>6213254428</v>
      </c>
    </row>
    <row r="582" spans="1:13" ht="15.75" thickTop="1" x14ac:dyDescent="0.25">
      <c r="A582" s="2"/>
    </row>
    <row r="583" spans="1:13" x14ac:dyDescent="0.25">
      <c r="A583" t="s">
        <v>349</v>
      </c>
    </row>
    <row r="584" spans="1:13" x14ac:dyDescent="0.25">
      <c r="A584" s="2" t="s">
        <v>350</v>
      </c>
    </row>
    <row r="585" spans="1:13" x14ac:dyDescent="0.25">
      <c r="A585" t="s">
        <v>351</v>
      </c>
    </row>
    <row r="586" spans="1:13" x14ac:dyDescent="0.25">
      <c r="A586" t="s">
        <v>352</v>
      </c>
    </row>
    <row r="587" spans="1:13" x14ac:dyDescent="0.25">
      <c r="A587" s="6"/>
    </row>
    <row r="588" spans="1:13" x14ac:dyDescent="0.25">
      <c r="A588" s="88" t="s">
        <v>330</v>
      </c>
      <c r="B588" s="1" t="s">
        <v>384</v>
      </c>
    </row>
    <row r="589" spans="1:13" x14ac:dyDescent="0.25">
      <c r="A589" s="6"/>
    </row>
    <row r="590" spans="1:13" x14ac:dyDescent="0.25">
      <c r="A590" s="213" t="s">
        <v>385</v>
      </c>
      <c r="B590" s="213"/>
      <c r="C590" s="213"/>
      <c r="D590" s="213"/>
      <c r="E590" s="213"/>
      <c r="F590" s="213"/>
      <c r="G590" s="213"/>
      <c r="H590" s="213"/>
      <c r="I590" s="213"/>
      <c r="J590" s="213"/>
      <c r="K590" s="213"/>
      <c r="L590" s="213"/>
      <c r="M590" s="213"/>
    </row>
    <row r="591" spans="1:13" x14ac:dyDescent="0.25">
      <c r="A591" s="7"/>
    </row>
    <row r="592" spans="1:13" x14ac:dyDescent="0.25">
      <c r="A592" s="7"/>
    </row>
    <row r="593" spans="1:3" x14ac:dyDescent="0.25">
      <c r="A593" s="7"/>
    </row>
    <row r="594" spans="1:3" x14ac:dyDescent="0.25">
      <c r="A594" s="7"/>
    </row>
    <row r="595" spans="1:3" x14ac:dyDescent="0.25">
      <c r="A595" s="7"/>
    </row>
    <row r="596" spans="1:3" x14ac:dyDescent="0.25">
      <c r="A596" s="51"/>
      <c r="B596" s="51"/>
      <c r="C596" s="51"/>
    </row>
    <row r="597" spans="1:3" ht="23.25" customHeight="1" x14ac:dyDescent="0.25">
      <c r="A597" s="43" t="s">
        <v>247</v>
      </c>
      <c r="B597" s="43" t="s">
        <v>249</v>
      </c>
      <c r="C597" s="209" t="s">
        <v>251</v>
      </c>
    </row>
    <row r="598" spans="1:3" x14ac:dyDescent="0.25">
      <c r="A598" s="43" t="s">
        <v>248</v>
      </c>
      <c r="B598" s="43" t="s">
        <v>250</v>
      </c>
      <c r="C598" s="209"/>
    </row>
    <row r="599" spans="1:3" x14ac:dyDescent="0.25">
      <c r="A599" s="2"/>
    </row>
    <row r="600" spans="1:3" x14ac:dyDescent="0.25">
      <c r="A600" s="2"/>
    </row>
    <row r="601" spans="1:3" x14ac:dyDescent="0.25">
      <c r="A601" s="37" t="s">
        <v>252</v>
      </c>
    </row>
    <row r="602" spans="1:3" x14ac:dyDescent="0.25">
      <c r="A602" s="37"/>
    </row>
    <row r="603" spans="1:3" x14ac:dyDescent="0.25">
      <c r="A603" s="37" t="s">
        <v>1167</v>
      </c>
    </row>
  </sheetData>
  <mergeCells count="63">
    <mergeCell ref="D416:E417"/>
    <mergeCell ref="A418:A420"/>
    <mergeCell ref="B417:C417"/>
    <mergeCell ref="A395:A397"/>
    <mergeCell ref="B328:B329"/>
    <mergeCell ref="C328:C329"/>
    <mergeCell ref="B330:B331"/>
    <mergeCell ref="A416:A417"/>
    <mergeCell ref="B416:C416"/>
    <mergeCell ref="C386:C387"/>
    <mergeCell ref="A338:A339"/>
    <mergeCell ref="A352:A353"/>
    <mergeCell ref="A362:A363"/>
    <mergeCell ref="A381:A383"/>
    <mergeCell ref="B386:B387"/>
    <mergeCell ref="C330:C331"/>
    <mergeCell ref="C189:C190"/>
    <mergeCell ref="A196:A197"/>
    <mergeCell ref="A211:A212"/>
    <mergeCell ref="E272:F273"/>
    <mergeCell ref="A276:C276"/>
    <mergeCell ref="B273:D273"/>
    <mergeCell ref="B274:D274"/>
    <mergeCell ref="B275:D275"/>
    <mergeCell ref="B214:B215"/>
    <mergeCell ref="C214:C215"/>
    <mergeCell ref="B216:B217"/>
    <mergeCell ref="C216:C217"/>
    <mergeCell ref="B218:B219"/>
    <mergeCell ref="A272:A275"/>
    <mergeCell ref="B272:D272"/>
    <mergeCell ref="A260:A262"/>
    <mergeCell ref="A225:A226"/>
    <mergeCell ref="A237:A238"/>
    <mergeCell ref="A323:A324"/>
    <mergeCell ref="B326:B327"/>
    <mergeCell ref="C326:C327"/>
    <mergeCell ref="A277:B277"/>
    <mergeCell ref="A283:A284"/>
    <mergeCell ref="A296:A297"/>
    <mergeCell ref="A312:A315"/>
    <mergeCell ref="C312:C315"/>
    <mergeCell ref="A3:E3"/>
    <mergeCell ref="A4:E4"/>
    <mergeCell ref="A5:E5"/>
    <mergeCell ref="A6:E6"/>
    <mergeCell ref="A155:H155"/>
    <mergeCell ref="A180:A181"/>
    <mergeCell ref="D567:E567"/>
    <mergeCell ref="A568:A570"/>
    <mergeCell ref="C597:C598"/>
    <mergeCell ref="A431:A433"/>
    <mergeCell ref="B431:B433"/>
    <mergeCell ref="C431:C433"/>
    <mergeCell ref="A435:A437"/>
    <mergeCell ref="A452:A455"/>
    <mergeCell ref="B452:B455"/>
    <mergeCell ref="B567:C567"/>
    <mergeCell ref="A536:A537"/>
    <mergeCell ref="A590:M590"/>
    <mergeCell ref="A474:A476"/>
    <mergeCell ref="A496:A497"/>
    <mergeCell ref="C218:C2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74"/>
  <sheetViews>
    <sheetView showGridLines="0" workbookViewId="0">
      <pane xSplit="5" ySplit="7" topLeftCell="N117" activePane="bottomRight" state="frozen"/>
      <selection pane="topRight" activeCell="F1" sqref="F1"/>
      <selection pane="bottomLeft" activeCell="A8" sqref="A8"/>
      <selection pane="bottomRight" activeCell="N166" sqref="N166:T173"/>
    </sheetView>
  </sheetViews>
  <sheetFormatPr defaultRowHeight="10.5" x14ac:dyDescent="0.25"/>
  <cols>
    <col min="1" max="1" width="51.5703125" style="132" customWidth="1"/>
    <col min="2" max="2" width="37.140625" style="132" customWidth="1"/>
    <col min="3" max="4" width="5.5703125" style="132" customWidth="1"/>
    <col min="5" max="5" width="1.42578125" style="132" customWidth="1"/>
    <col min="6" max="6" width="16" style="132" customWidth="1"/>
    <col min="7" max="8" width="17.140625" style="132" customWidth="1"/>
    <col min="9" max="10" width="14.42578125" style="132" customWidth="1"/>
    <col min="11" max="12" width="16" style="132" customWidth="1"/>
    <col min="13" max="13" width="14.42578125" style="132" customWidth="1"/>
    <col min="14" max="14" width="16" style="132" customWidth="1"/>
    <col min="15" max="15" width="1.42578125" style="132" customWidth="1"/>
    <col min="16" max="16" width="17.85546875" style="132" customWidth="1"/>
    <col min="17" max="17" width="17.85546875" style="132" hidden="1" customWidth="1"/>
    <col min="18" max="18" width="8.28515625" style="132" hidden="1" customWidth="1"/>
    <col min="19" max="19" width="15.7109375" style="132" bestFit="1" customWidth="1"/>
    <col min="20" max="20" width="14.85546875" style="132" bestFit="1" customWidth="1"/>
    <col min="21" max="16384" width="9.140625" style="132"/>
  </cols>
  <sheetData>
    <row r="1" spans="1:20" ht="24" customHeight="1" x14ac:dyDescent="0.25">
      <c r="A1" s="232" t="s">
        <v>387</v>
      </c>
      <c r="B1" s="232"/>
      <c r="C1" s="232"/>
      <c r="D1" s="232"/>
      <c r="P1" s="233" t="s">
        <v>388</v>
      </c>
      <c r="Q1" s="233"/>
      <c r="R1" s="233"/>
    </row>
    <row r="2" spans="1:20" ht="12" customHeight="1" x14ac:dyDescent="0.25">
      <c r="A2" s="234" t="s">
        <v>389</v>
      </c>
      <c r="B2" s="234"/>
      <c r="C2" s="234"/>
      <c r="D2" s="234"/>
      <c r="F2" s="133" t="s">
        <v>390</v>
      </c>
      <c r="G2" s="133" t="s">
        <v>390</v>
      </c>
      <c r="H2" s="133" t="s">
        <v>390</v>
      </c>
      <c r="I2" s="133" t="s">
        <v>390</v>
      </c>
      <c r="J2" s="133" t="s">
        <v>390</v>
      </c>
      <c r="K2" s="133" t="s">
        <v>390</v>
      </c>
      <c r="L2" s="133" t="s">
        <v>390</v>
      </c>
      <c r="M2" s="133" t="s">
        <v>390</v>
      </c>
      <c r="N2" s="133" t="s">
        <v>390</v>
      </c>
    </row>
    <row r="3" spans="1:20" ht="23.25" thickBot="1" x14ac:dyDescent="0.3">
      <c r="F3" s="134" t="s">
        <v>391</v>
      </c>
      <c r="G3" s="134" t="s">
        <v>392</v>
      </c>
      <c r="H3" s="134" t="s">
        <v>392</v>
      </c>
      <c r="I3" s="134" t="s">
        <v>393</v>
      </c>
      <c r="J3" s="134" t="s">
        <v>393</v>
      </c>
      <c r="K3" s="134" t="s">
        <v>393</v>
      </c>
      <c r="L3" s="134" t="s">
        <v>393</v>
      </c>
      <c r="M3" s="134" t="s">
        <v>393</v>
      </c>
      <c r="N3" s="134" t="s">
        <v>394</v>
      </c>
    </row>
    <row r="4" spans="1:20" ht="60.75" customHeight="1" thickBot="1" x14ac:dyDescent="0.3">
      <c r="A4" s="235" t="s">
        <v>395</v>
      </c>
      <c r="B4" s="236"/>
      <c r="C4" s="236"/>
      <c r="D4" s="237"/>
      <c r="F4" s="134" t="s">
        <v>396</v>
      </c>
      <c r="G4" s="134" t="s">
        <v>397</v>
      </c>
      <c r="H4" s="134" t="s">
        <v>398</v>
      </c>
      <c r="I4" s="134" t="s">
        <v>399</v>
      </c>
      <c r="J4" s="134" t="s">
        <v>400</v>
      </c>
      <c r="K4" s="134" t="s">
        <v>401</v>
      </c>
      <c r="L4" s="134" t="s">
        <v>402</v>
      </c>
      <c r="M4" s="134" t="s">
        <v>403</v>
      </c>
      <c r="N4" s="134" t="s">
        <v>404</v>
      </c>
      <c r="P4" s="238" t="s">
        <v>405</v>
      </c>
      <c r="Q4" s="238" t="s">
        <v>406</v>
      </c>
      <c r="R4" s="238" t="s">
        <v>407</v>
      </c>
    </row>
    <row r="5" spans="1:20" ht="12" customHeight="1" x14ac:dyDescent="0.25">
      <c r="A5" s="229" t="s">
        <v>408</v>
      </c>
      <c r="B5" s="229" t="s">
        <v>409</v>
      </c>
      <c r="C5" s="229" t="s">
        <v>410</v>
      </c>
      <c r="D5" s="229" t="s">
        <v>411</v>
      </c>
      <c r="F5" s="134" t="s">
        <v>412</v>
      </c>
      <c r="G5" s="134" t="s">
        <v>413</v>
      </c>
      <c r="H5" s="134" t="s">
        <v>414</v>
      </c>
      <c r="I5" s="134" t="s">
        <v>415</v>
      </c>
      <c r="J5" s="134" t="s">
        <v>416</v>
      </c>
      <c r="K5" s="134" t="s">
        <v>417</v>
      </c>
      <c r="L5" s="134" t="s">
        <v>418</v>
      </c>
      <c r="M5" s="134" t="s">
        <v>419</v>
      </c>
      <c r="N5" s="134" t="s">
        <v>420</v>
      </c>
      <c r="P5" s="230"/>
      <c r="Q5" s="230"/>
      <c r="R5" s="230"/>
    </row>
    <row r="6" spans="1:20" ht="12" customHeight="1" x14ac:dyDescent="0.25">
      <c r="A6" s="230"/>
      <c r="B6" s="230"/>
      <c r="C6" s="230"/>
      <c r="D6" s="230"/>
      <c r="F6" s="134" t="s">
        <v>421</v>
      </c>
      <c r="G6" s="134" t="s">
        <v>422</v>
      </c>
      <c r="H6" s="134" t="s">
        <v>423</v>
      </c>
      <c r="I6" s="134" t="s">
        <v>424</v>
      </c>
      <c r="J6" s="134" t="s">
        <v>425</v>
      </c>
      <c r="K6" s="134" t="s">
        <v>426</v>
      </c>
      <c r="L6" s="134" t="s">
        <v>427</v>
      </c>
      <c r="M6" s="134" t="s">
        <v>428</v>
      </c>
      <c r="N6" s="134" t="s">
        <v>429</v>
      </c>
      <c r="P6" s="230"/>
      <c r="Q6" s="230"/>
      <c r="R6" s="230"/>
    </row>
    <row r="7" spans="1:20" ht="12" customHeight="1" x14ac:dyDescent="0.25">
      <c r="A7" s="231"/>
      <c r="B7" s="231"/>
      <c r="C7" s="231"/>
      <c r="D7" s="231"/>
      <c r="F7" s="134" t="s">
        <v>430</v>
      </c>
      <c r="G7" s="134" t="s">
        <v>431</v>
      </c>
      <c r="H7" s="134" t="s">
        <v>431</v>
      </c>
      <c r="I7" s="134" t="s">
        <v>432</v>
      </c>
      <c r="J7" s="134" t="s">
        <v>432</v>
      </c>
      <c r="K7" s="134" t="s">
        <v>432</v>
      </c>
      <c r="L7" s="134" t="s">
        <v>432</v>
      </c>
      <c r="M7" s="134" t="s">
        <v>432</v>
      </c>
      <c r="N7" s="134" t="s">
        <v>432</v>
      </c>
      <c r="P7" s="231"/>
      <c r="Q7" s="231"/>
      <c r="R7" s="231"/>
      <c r="S7" s="132" t="s">
        <v>828</v>
      </c>
      <c r="T7" s="132" t="s">
        <v>829</v>
      </c>
    </row>
    <row r="8" spans="1:20" ht="12" customHeight="1" x14ac:dyDescent="0.15">
      <c r="A8" s="135" t="s">
        <v>433</v>
      </c>
      <c r="B8" s="135" t="s">
        <v>434</v>
      </c>
      <c r="C8" s="135" t="s">
        <v>435</v>
      </c>
      <c r="D8" s="135" t="s">
        <v>435</v>
      </c>
      <c r="F8" s="135">
        <v>0</v>
      </c>
      <c r="G8" s="135">
        <v>0</v>
      </c>
      <c r="H8" s="135">
        <v>0</v>
      </c>
      <c r="I8" s="135">
        <v>0</v>
      </c>
      <c r="J8" s="135">
        <v>0</v>
      </c>
      <c r="K8" s="135">
        <v>0</v>
      </c>
      <c r="L8" s="135">
        <v>0</v>
      </c>
      <c r="M8" s="135">
        <v>0</v>
      </c>
      <c r="N8" s="135">
        <v>-4597813</v>
      </c>
      <c r="P8" s="135">
        <v>-4597813</v>
      </c>
      <c r="Q8" s="135">
        <v>0</v>
      </c>
      <c r="R8" s="135" t="s">
        <v>71</v>
      </c>
    </row>
    <row r="9" spans="1:20" ht="12" customHeight="1" x14ac:dyDescent="0.15">
      <c r="A9" s="135" t="s">
        <v>436</v>
      </c>
      <c r="B9" s="135" t="s">
        <v>437</v>
      </c>
      <c r="C9" s="135" t="s">
        <v>435</v>
      </c>
      <c r="D9" s="135" t="s">
        <v>435</v>
      </c>
      <c r="F9" s="135">
        <v>0</v>
      </c>
      <c r="G9" s="135">
        <v>0</v>
      </c>
      <c r="H9" s="135">
        <v>0</v>
      </c>
      <c r="I9" s="135">
        <v>0</v>
      </c>
      <c r="J9" s="135">
        <v>0</v>
      </c>
      <c r="K9" s="135">
        <v>0</v>
      </c>
      <c r="L9" s="135">
        <v>0</v>
      </c>
      <c r="M9" s="135">
        <v>0</v>
      </c>
      <c r="N9" s="135">
        <v>-2202158379</v>
      </c>
      <c r="P9" s="135">
        <v>-2202158379</v>
      </c>
      <c r="Q9" s="135">
        <v>-1330627826</v>
      </c>
      <c r="R9" s="136">
        <v>0.65</v>
      </c>
    </row>
    <row r="10" spans="1:20" ht="12" customHeight="1" x14ac:dyDescent="0.15">
      <c r="A10" s="135" t="s">
        <v>438</v>
      </c>
      <c r="B10" s="135" t="s">
        <v>439</v>
      </c>
      <c r="C10" s="135" t="s">
        <v>435</v>
      </c>
      <c r="D10" s="135" t="s">
        <v>435</v>
      </c>
      <c r="F10" s="135">
        <v>0</v>
      </c>
      <c r="G10" s="135">
        <v>0</v>
      </c>
      <c r="H10" s="135">
        <v>0</v>
      </c>
      <c r="I10" s="135">
        <v>0</v>
      </c>
      <c r="J10" s="135">
        <v>0</v>
      </c>
      <c r="K10" s="135">
        <v>0</v>
      </c>
      <c r="L10" s="135">
        <v>0</v>
      </c>
      <c r="M10" s="135">
        <v>0</v>
      </c>
      <c r="N10" s="135">
        <v>-5056978</v>
      </c>
      <c r="P10" s="135">
        <v>-5056978</v>
      </c>
      <c r="Q10" s="135">
        <v>36208780</v>
      </c>
      <c r="R10" s="136">
        <v>-1.1399999999999999</v>
      </c>
    </row>
    <row r="11" spans="1:20" ht="12" customHeight="1" x14ac:dyDescent="0.15">
      <c r="A11" s="137" t="s">
        <v>440</v>
      </c>
      <c r="B11" s="137"/>
      <c r="C11" s="137"/>
      <c r="D11" s="137"/>
      <c r="F11" s="137">
        <v>0</v>
      </c>
      <c r="G11" s="137">
        <v>0</v>
      </c>
      <c r="H11" s="137">
        <v>0</v>
      </c>
      <c r="I11" s="137">
        <v>0</v>
      </c>
      <c r="J11" s="137">
        <v>0</v>
      </c>
      <c r="K11" s="137">
        <v>0</v>
      </c>
      <c r="L11" s="137">
        <v>0</v>
      </c>
      <c r="M11" s="137">
        <v>0</v>
      </c>
      <c r="N11" s="137">
        <v>-2211813170</v>
      </c>
      <c r="P11" s="137">
        <v>-2211813170</v>
      </c>
      <c r="Q11" s="137">
        <v>-1294419046</v>
      </c>
      <c r="R11" s="138">
        <v>0.71</v>
      </c>
    </row>
    <row r="12" spans="1:20" ht="12" customHeight="1" x14ac:dyDescent="0.15">
      <c r="A12" s="137" t="s">
        <v>441</v>
      </c>
      <c r="B12" s="137"/>
      <c r="C12" s="137"/>
      <c r="D12" s="137"/>
      <c r="F12" s="137">
        <v>0</v>
      </c>
      <c r="G12" s="137">
        <v>0</v>
      </c>
      <c r="H12" s="137">
        <v>0</v>
      </c>
      <c r="I12" s="137">
        <v>0</v>
      </c>
      <c r="J12" s="137">
        <v>0</v>
      </c>
      <c r="K12" s="137">
        <v>0</v>
      </c>
      <c r="L12" s="137">
        <v>0</v>
      </c>
      <c r="M12" s="137">
        <v>0</v>
      </c>
      <c r="N12" s="137">
        <v>0</v>
      </c>
      <c r="P12" s="137">
        <v>0</v>
      </c>
      <c r="Q12" s="137">
        <v>0</v>
      </c>
      <c r="R12" s="137" t="s">
        <v>71</v>
      </c>
    </row>
    <row r="13" spans="1:20" ht="12" customHeight="1" x14ac:dyDescent="0.15">
      <c r="A13" s="135" t="s">
        <v>442</v>
      </c>
      <c r="B13" s="135" t="s">
        <v>443</v>
      </c>
      <c r="C13" s="135" t="s">
        <v>435</v>
      </c>
      <c r="D13" s="135" t="s">
        <v>435</v>
      </c>
      <c r="F13" s="135">
        <v>-23981793</v>
      </c>
      <c r="G13" s="135">
        <v>0</v>
      </c>
      <c r="H13" s="135">
        <v>0</v>
      </c>
      <c r="I13" s="135">
        <v>0</v>
      </c>
      <c r="J13" s="135">
        <v>0</v>
      </c>
      <c r="K13" s="135">
        <v>0</v>
      </c>
      <c r="L13" s="135">
        <v>0</v>
      </c>
      <c r="M13" s="135">
        <v>0</v>
      </c>
      <c r="N13" s="135">
        <v>0</v>
      </c>
      <c r="P13" s="135">
        <v>-23981793</v>
      </c>
      <c r="Q13" s="135">
        <v>0</v>
      </c>
      <c r="R13" s="135" t="s">
        <v>71</v>
      </c>
    </row>
    <row r="14" spans="1:20" ht="12" customHeight="1" x14ac:dyDescent="0.15">
      <c r="A14" s="135" t="s">
        <v>444</v>
      </c>
      <c r="B14" s="135" t="s">
        <v>445</v>
      </c>
      <c r="C14" s="135" t="s">
        <v>435</v>
      </c>
      <c r="D14" s="135" t="s">
        <v>435</v>
      </c>
      <c r="F14" s="135">
        <v>-1054256767</v>
      </c>
      <c r="G14" s="135">
        <v>0</v>
      </c>
      <c r="H14" s="135">
        <v>0</v>
      </c>
      <c r="I14" s="135">
        <v>0</v>
      </c>
      <c r="J14" s="135">
        <v>0</v>
      </c>
      <c r="K14" s="135">
        <v>0</v>
      </c>
      <c r="L14" s="135">
        <v>0</v>
      </c>
      <c r="M14" s="135">
        <v>0</v>
      </c>
      <c r="N14" s="135">
        <v>0</v>
      </c>
      <c r="P14" s="135">
        <v>-1054256767</v>
      </c>
      <c r="Q14" s="135">
        <v>-715274004</v>
      </c>
      <c r="R14" s="136">
        <v>0.47</v>
      </c>
    </row>
    <row r="15" spans="1:20" ht="12" customHeight="1" x14ac:dyDescent="0.15">
      <c r="A15" s="137" t="s">
        <v>446</v>
      </c>
      <c r="B15" s="137"/>
      <c r="C15" s="137"/>
      <c r="D15" s="137"/>
      <c r="F15" s="137">
        <v>-1078238560</v>
      </c>
      <c r="G15" s="137">
        <v>0</v>
      </c>
      <c r="H15" s="137">
        <v>0</v>
      </c>
      <c r="I15" s="137">
        <v>0</v>
      </c>
      <c r="J15" s="137">
        <v>0</v>
      </c>
      <c r="K15" s="137">
        <v>0</v>
      </c>
      <c r="L15" s="137">
        <v>0</v>
      </c>
      <c r="M15" s="137">
        <v>0</v>
      </c>
      <c r="N15" s="137">
        <v>0</v>
      </c>
      <c r="P15" s="137">
        <v>-1078238560</v>
      </c>
      <c r="Q15" s="137">
        <v>-715274004</v>
      </c>
      <c r="R15" s="138">
        <v>0.51</v>
      </c>
    </row>
    <row r="16" spans="1:20" ht="12" customHeight="1" x14ac:dyDescent="0.15">
      <c r="A16" s="135" t="s">
        <v>447</v>
      </c>
      <c r="B16" s="135" t="s">
        <v>448</v>
      </c>
      <c r="C16" s="135" t="s">
        <v>435</v>
      </c>
      <c r="D16" s="135" t="s">
        <v>435</v>
      </c>
      <c r="F16" s="135">
        <v>0</v>
      </c>
      <c r="G16" s="135">
        <v>-5258585979</v>
      </c>
      <c r="H16" s="135">
        <v>-257089058</v>
      </c>
      <c r="I16" s="135">
        <v>0</v>
      </c>
      <c r="J16" s="135">
        <v>0</v>
      </c>
      <c r="K16" s="135">
        <v>0</v>
      </c>
      <c r="L16" s="135">
        <v>0</v>
      </c>
      <c r="M16" s="135">
        <v>0</v>
      </c>
      <c r="N16" s="135">
        <v>0</v>
      </c>
      <c r="P16" s="135">
        <v>-5515675037</v>
      </c>
      <c r="Q16" s="135">
        <v>-2927911405</v>
      </c>
      <c r="R16" s="136">
        <v>0.88</v>
      </c>
    </row>
    <row r="17" spans="1:21" ht="12" customHeight="1" x14ac:dyDescent="0.15">
      <c r="A17" s="137" t="s">
        <v>449</v>
      </c>
      <c r="B17" s="137"/>
      <c r="C17" s="137"/>
      <c r="D17" s="137"/>
      <c r="F17" s="137">
        <v>0</v>
      </c>
      <c r="G17" s="137">
        <v>-5258585979</v>
      </c>
      <c r="H17" s="137">
        <v>-257089058</v>
      </c>
      <c r="I17" s="137">
        <v>0</v>
      </c>
      <c r="J17" s="137">
        <v>0</v>
      </c>
      <c r="K17" s="137">
        <v>0</v>
      </c>
      <c r="L17" s="137">
        <v>0</v>
      </c>
      <c r="M17" s="137">
        <v>0</v>
      </c>
      <c r="N17" s="137">
        <v>0</v>
      </c>
      <c r="P17" s="137">
        <v>-5515675037</v>
      </c>
      <c r="Q17" s="137">
        <v>-2927911405</v>
      </c>
      <c r="R17" s="138">
        <v>0.88</v>
      </c>
    </row>
    <row r="18" spans="1:21" ht="12" customHeight="1" x14ac:dyDescent="0.15">
      <c r="A18" s="135" t="s">
        <v>450</v>
      </c>
      <c r="B18" s="135" t="s">
        <v>451</v>
      </c>
      <c r="C18" s="135" t="s">
        <v>435</v>
      </c>
      <c r="D18" s="135" t="s">
        <v>435</v>
      </c>
      <c r="F18" s="135">
        <v>0</v>
      </c>
      <c r="G18" s="135">
        <v>-5743604736</v>
      </c>
      <c r="H18" s="135">
        <v>-25946139840</v>
      </c>
      <c r="I18" s="135">
        <v>0</v>
      </c>
      <c r="J18" s="135">
        <v>0</v>
      </c>
      <c r="K18" s="135">
        <v>0</v>
      </c>
      <c r="L18" s="135">
        <v>0</v>
      </c>
      <c r="M18" s="135">
        <v>0</v>
      </c>
      <c r="N18" s="135">
        <v>0</v>
      </c>
      <c r="P18" s="135">
        <v>-31689744576</v>
      </c>
      <c r="Q18" s="135">
        <v>-18771173759</v>
      </c>
      <c r="R18" s="136">
        <v>0.69</v>
      </c>
    </row>
    <row r="19" spans="1:21" ht="12" customHeight="1" x14ac:dyDescent="0.15">
      <c r="A19" s="137" t="s">
        <v>452</v>
      </c>
      <c r="B19" s="137"/>
      <c r="C19" s="137"/>
      <c r="D19" s="137"/>
      <c r="F19" s="137">
        <v>0</v>
      </c>
      <c r="G19" s="137">
        <v>-5743604736</v>
      </c>
      <c r="H19" s="137">
        <v>-25946139840</v>
      </c>
      <c r="I19" s="137">
        <v>0</v>
      </c>
      <c r="J19" s="137">
        <v>0</v>
      </c>
      <c r="K19" s="137">
        <v>0</v>
      </c>
      <c r="L19" s="137">
        <v>0</v>
      </c>
      <c r="M19" s="137">
        <v>0</v>
      </c>
      <c r="N19" s="137">
        <v>0</v>
      </c>
      <c r="P19" s="137">
        <v>-31689744576</v>
      </c>
      <c r="Q19" s="137">
        <v>-18771173759</v>
      </c>
      <c r="R19" s="138">
        <v>0.69</v>
      </c>
    </row>
    <row r="20" spans="1:21" ht="12" customHeight="1" x14ac:dyDescent="0.15">
      <c r="A20" s="137" t="s">
        <v>453</v>
      </c>
      <c r="B20" s="137"/>
      <c r="C20" s="137"/>
      <c r="D20" s="137"/>
      <c r="F20" s="137">
        <v>0</v>
      </c>
      <c r="G20" s="137">
        <v>0</v>
      </c>
      <c r="H20" s="137">
        <v>0</v>
      </c>
      <c r="I20" s="137">
        <v>0</v>
      </c>
      <c r="J20" s="137">
        <v>0</v>
      </c>
      <c r="K20" s="137">
        <v>0</v>
      </c>
      <c r="L20" s="137">
        <v>0</v>
      </c>
      <c r="M20" s="137">
        <v>0</v>
      </c>
      <c r="N20" s="137">
        <v>0</v>
      </c>
      <c r="P20" s="137">
        <v>0</v>
      </c>
      <c r="Q20" s="137">
        <v>0</v>
      </c>
      <c r="R20" s="137" t="s">
        <v>71</v>
      </c>
    </row>
    <row r="21" spans="1:21" ht="12" customHeight="1" x14ac:dyDescent="0.15">
      <c r="A21" s="135" t="s">
        <v>454</v>
      </c>
      <c r="B21" s="135" t="s">
        <v>455</v>
      </c>
      <c r="C21" s="135" t="s">
        <v>435</v>
      </c>
      <c r="D21" s="135" t="s">
        <v>435</v>
      </c>
      <c r="F21" s="135">
        <v>-267541626</v>
      </c>
      <c r="G21" s="135">
        <v>0</v>
      </c>
      <c r="H21" s="135">
        <v>0</v>
      </c>
      <c r="I21" s="135">
        <v>0</v>
      </c>
      <c r="J21" s="135">
        <v>0</v>
      </c>
      <c r="K21" s="135">
        <v>0</v>
      </c>
      <c r="L21" s="135">
        <v>0</v>
      </c>
      <c r="M21" s="135">
        <v>0</v>
      </c>
      <c r="N21" s="135">
        <v>0</v>
      </c>
      <c r="P21" s="135">
        <v>-267541626</v>
      </c>
      <c r="Q21" s="135">
        <v>-88856975</v>
      </c>
      <c r="R21" s="136">
        <v>2.0099999999999998</v>
      </c>
    </row>
    <row r="22" spans="1:21" ht="12" customHeight="1" x14ac:dyDescent="0.15">
      <c r="A22" s="135" t="s">
        <v>456</v>
      </c>
      <c r="B22" s="135" t="s">
        <v>457</v>
      </c>
      <c r="C22" s="135" t="s">
        <v>435</v>
      </c>
      <c r="D22" s="135" t="s">
        <v>435</v>
      </c>
      <c r="F22" s="135">
        <v>-103488413</v>
      </c>
      <c r="G22" s="135">
        <v>0</v>
      </c>
      <c r="H22" s="135">
        <v>0</v>
      </c>
      <c r="I22" s="135">
        <v>0</v>
      </c>
      <c r="J22" s="135">
        <v>0</v>
      </c>
      <c r="K22" s="135">
        <v>0</v>
      </c>
      <c r="L22" s="135">
        <v>0</v>
      </c>
      <c r="M22" s="135">
        <v>0</v>
      </c>
      <c r="N22" s="135">
        <v>0</v>
      </c>
      <c r="P22" s="135">
        <v>-103488413</v>
      </c>
      <c r="Q22" s="135">
        <v>-110207850</v>
      </c>
      <c r="R22" s="136">
        <v>-0.06</v>
      </c>
    </row>
    <row r="23" spans="1:21" ht="12" customHeight="1" x14ac:dyDescent="0.15">
      <c r="A23" s="137" t="s">
        <v>458</v>
      </c>
      <c r="B23" s="137"/>
      <c r="C23" s="137"/>
      <c r="D23" s="137"/>
      <c r="F23" s="137">
        <v>-371030039</v>
      </c>
      <c r="G23" s="137">
        <v>0</v>
      </c>
      <c r="H23" s="137">
        <v>0</v>
      </c>
      <c r="I23" s="137">
        <v>0</v>
      </c>
      <c r="J23" s="137">
        <v>0</v>
      </c>
      <c r="K23" s="137">
        <v>0</v>
      </c>
      <c r="L23" s="137">
        <v>0</v>
      </c>
      <c r="M23" s="137">
        <v>0</v>
      </c>
      <c r="N23" s="137">
        <v>0</v>
      </c>
      <c r="P23" s="137">
        <v>-371030039</v>
      </c>
      <c r="Q23" s="137">
        <v>-199064825</v>
      </c>
      <c r="R23" s="138">
        <v>0.86</v>
      </c>
    </row>
    <row r="24" spans="1:21" ht="12" customHeight="1" x14ac:dyDescent="0.15">
      <c r="A24" s="139" t="s">
        <v>459</v>
      </c>
      <c r="B24" s="139"/>
      <c r="C24" s="139"/>
      <c r="D24" s="139"/>
      <c r="F24" s="139">
        <v>-1449268599</v>
      </c>
      <c r="G24" s="139">
        <v>-11002190715</v>
      </c>
      <c r="H24" s="139">
        <v>-26203228898</v>
      </c>
      <c r="I24" s="139">
        <v>0</v>
      </c>
      <c r="J24" s="139">
        <v>0</v>
      </c>
      <c r="K24" s="139">
        <v>0</v>
      </c>
      <c r="L24" s="139">
        <v>0</v>
      </c>
      <c r="M24" s="139">
        <v>0</v>
      </c>
      <c r="N24" s="139">
        <v>-2211813170</v>
      </c>
      <c r="P24" s="139">
        <v>-40866501382</v>
      </c>
      <c r="Q24" s="139">
        <v>-23907843039</v>
      </c>
      <c r="R24" s="140">
        <v>0.71</v>
      </c>
    </row>
    <row r="25" spans="1:21" ht="12" customHeight="1" x14ac:dyDescent="0.15">
      <c r="A25" s="135" t="s">
        <v>460</v>
      </c>
      <c r="B25" s="135" t="s">
        <v>461</v>
      </c>
      <c r="C25" s="135" t="s">
        <v>435</v>
      </c>
      <c r="D25" s="135" t="s">
        <v>435</v>
      </c>
      <c r="F25" s="135">
        <v>24329783</v>
      </c>
      <c r="G25" s="135">
        <v>0</v>
      </c>
      <c r="H25" s="135">
        <v>0</v>
      </c>
      <c r="I25" s="135">
        <v>0</v>
      </c>
      <c r="J25" s="135">
        <v>0</v>
      </c>
      <c r="K25" s="135">
        <v>0</v>
      </c>
      <c r="L25" s="135">
        <v>0</v>
      </c>
      <c r="M25" s="135">
        <v>0</v>
      </c>
      <c r="N25" s="135">
        <v>0</v>
      </c>
      <c r="P25" s="135">
        <v>24329783</v>
      </c>
      <c r="Q25" s="135">
        <v>13005872</v>
      </c>
      <c r="R25" s="136">
        <v>0.87</v>
      </c>
      <c r="S25" s="157">
        <f>IF(B25&lt;&gt;0,G25+H25,"")</f>
        <v>0</v>
      </c>
      <c r="T25" s="132">
        <f>IF(B25&lt;&gt;0,F25+SUM(I25:N25),"")</f>
        <v>24329783</v>
      </c>
      <c r="U25" s="158" t="s">
        <v>830</v>
      </c>
    </row>
    <row r="26" spans="1:21" ht="12" customHeight="1" x14ac:dyDescent="0.15">
      <c r="A26" s="135" t="s">
        <v>462</v>
      </c>
      <c r="B26" s="135" t="s">
        <v>463</v>
      </c>
      <c r="C26" s="135" t="s">
        <v>435</v>
      </c>
      <c r="D26" s="135" t="s">
        <v>435</v>
      </c>
      <c r="F26" s="135">
        <v>118903681</v>
      </c>
      <c r="G26" s="135">
        <v>0</v>
      </c>
      <c r="H26" s="135">
        <v>0</v>
      </c>
      <c r="I26" s="135">
        <v>0</v>
      </c>
      <c r="J26" s="135">
        <v>0</v>
      </c>
      <c r="K26" s="135">
        <v>0</v>
      </c>
      <c r="L26" s="135">
        <v>0</v>
      </c>
      <c r="M26" s="135">
        <v>0</v>
      </c>
      <c r="N26" s="135">
        <v>0</v>
      </c>
      <c r="P26" s="135">
        <v>118903681</v>
      </c>
      <c r="Q26" s="135">
        <v>51919197</v>
      </c>
      <c r="R26" s="136">
        <v>1.29</v>
      </c>
      <c r="S26" s="157">
        <f t="shared" ref="S26:S89" si="0">IF(B26&lt;&gt;0,G26+H26,"")</f>
        <v>0</v>
      </c>
      <c r="T26" s="132">
        <f t="shared" ref="T26:T89" si="1">IF(B26&lt;&gt;0,F26+SUM(I26:N26),"")</f>
        <v>118903681</v>
      </c>
      <c r="U26" s="158" t="s">
        <v>830</v>
      </c>
    </row>
    <row r="27" spans="1:21" ht="12" customHeight="1" x14ac:dyDescent="0.15">
      <c r="A27" s="137" t="s">
        <v>464</v>
      </c>
      <c r="B27" s="137"/>
      <c r="C27" s="137"/>
      <c r="D27" s="137"/>
      <c r="F27" s="137">
        <v>143233464</v>
      </c>
      <c r="G27" s="137">
        <v>0</v>
      </c>
      <c r="H27" s="137">
        <v>0</v>
      </c>
      <c r="I27" s="137">
        <v>0</v>
      </c>
      <c r="J27" s="137">
        <v>0</v>
      </c>
      <c r="K27" s="137">
        <v>0</v>
      </c>
      <c r="L27" s="137">
        <v>0</v>
      </c>
      <c r="M27" s="137">
        <v>0</v>
      </c>
      <c r="N27" s="137">
        <v>0</v>
      </c>
      <c r="P27" s="137">
        <v>143233464</v>
      </c>
      <c r="Q27" s="137">
        <v>64925069</v>
      </c>
      <c r="R27" s="138">
        <v>1.21</v>
      </c>
      <c r="S27" s="157" t="str">
        <f t="shared" si="0"/>
        <v/>
      </c>
      <c r="T27" s="132" t="str">
        <f t="shared" si="1"/>
        <v/>
      </c>
    </row>
    <row r="28" spans="1:21" ht="12" customHeight="1" x14ac:dyDescent="0.15">
      <c r="A28" s="137" t="s">
        <v>465</v>
      </c>
      <c r="B28" s="137"/>
      <c r="C28" s="137"/>
      <c r="D28" s="137"/>
      <c r="F28" s="137">
        <v>0</v>
      </c>
      <c r="G28" s="137">
        <v>0</v>
      </c>
      <c r="H28" s="137">
        <v>0</v>
      </c>
      <c r="I28" s="137">
        <v>0</v>
      </c>
      <c r="J28" s="137">
        <v>0</v>
      </c>
      <c r="K28" s="137">
        <v>0</v>
      </c>
      <c r="L28" s="137">
        <v>0</v>
      </c>
      <c r="M28" s="137">
        <v>0</v>
      </c>
      <c r="N28" s="137">
        <v>0</v>
      </c>
      <c r="P28" s="137">
        <v>0</v>
      </c>
      <c r="Q28" s="137">
        <v>0</v>
      </c>
      <c r="R28" s="137" t="s">
        <v>71</v>
      </c>
      <c r="S28" s="157" t="str">
        <f t="shared" si="0"/>
        <v/>
      </c>
      <c r="T28" s="132" t="str">
        <f t="shared" si="1"/>
        <v/>
      </c>
    </row>
    <row r="29" spans="1:21" ht="12" customHeight="1" x14ac:dyDescent="0.15">
      <c r="A29" s="137" t="s">
        <v>466</v>
      </c>
      <c r="B29" s="137"/>
      <c r="C29" s="137"/>
      <c r="D29" s="137"/>
      <c r="F29" s="137">
        <v>0</v>
      </c>
      <c r="G29" s="137">
        <v>0</v>
      </c>
      <c r="H29" s="137">
        <v>0</v>
      </c>
      <c r="I29" s="137">
        <v>0</v>
      </c>
      <c r="J29" s="137">
        <v>0</v>
      </c>
      <c r="K29" s="137">
        <v>0</v>
      </c>
      <c r="L29" s="137">
        <v>0</v>
      </c>
      <c r="M29" s="137">
        <v>0</v>
      </c>
      <c r="N29" s="137">
        <v>0</v>
      </c>
      <c r="P29" s="137">
        <v>0</v>
      </c>
      <c r="Q29" s="137">
        <v>0</v>
      </c>
      <c r="R29" s="137" t="s">
        <v>71</v>
      </c>
      <c r="S29" s="157" t="str">
        <f t="shared" si="0"/>
        <v/>
      </c>
      <c r="T29" s="132" t="str">
        <f t="shared" si="1"/>
        <v/>
      </c>
    </row>
    <row r="30" spans="1:21" ht="12" customHeight="1" x14ac:dyDescent="0.15">
      <c r="A30" s="137" t="s">
        <v>467</v>
      </c>
      <c r="B30" s="137"/>
      <c r="C30" s="137"/>
      <c r="D30" s="137"/>
      <c r="F30" s="137">
        <v>0</v>
      </c>
      <c r="G30" s="137">
        <v>0</v>
      </c>
      <c r="H30" s="137">
        <v>0</v>
      </c>
      <c r="I30" s="137">
        <v>0</v>
      </c>
      <c r="J30" s="137">
        <v>0</v>
      </c>
      <c r="K30" s="137">
        <v>0</v>
      </c>
      <c r="L30" s="137">
        <v>0</v>
      </c>
      <c r="M30" s="137">
        <v>0</v>
      </c>
      <c r="N30" s="137">
        <v>0</v>
      </c>
      <c r="P30" s="137">
        <v>0</v>
      </c>
      <c r="Q30" s="137">
        <v>0</v>
      </c>
      <c r="R30" s="137" t="s">
        <v>71</v>
      </c>
      <c r="S30" s="157" t="str">
        <f t="shared" si="0"/>
        <v/>
      </c>
      <c r="T30" s="132" t="str">
        <f t="shared" si="1"/>
        <v/>
      </c>
    </row>
    <row r="31" spans="1:21" ht="12" customHeight="1" x14ac:dyDescent="0.15">
      <c r="A31" s="137" t="s">
        <v>468</v>
      </c>
      <c r="B31" s="137"/>
      <c r="C31" s="137"/>
      <c r="D31" s="137"/>
      <c r="F31" s="137">
        <v>0</v>
      </c>
      <c r="G31" s="137">
        <v>0</v>
      </c>
      <c r="H31" s="137">
        <v>0</v>
      </c>
      <c r="I31" s="137">
        <v>0</v>
      </c>
      <c r="J31" s="137">
        <v>0</v>
      </c>
      <c r="K31" s="137">
        <v>0</v>
      </c>
      <c r="L31" s="137">
        <v>0</v>
      </c>
      <c r="M31" s="137">
        <v>0</v>
      </c>
      <c r="N31" s="137">
        <v>0</v>
      </c>
      <c r="P31" s="137">
        <v>0</v>
      </c>
      <c r="Q31" s="137">
        <v>0</v>
      </c>
      <c r="R31" s="137" t="s">
        <v>71</v>
      </c>
      <c r="S31" s="157" t="str">
        <f t="shared" si="0"/>
        <v/>
      </c>
      <c r="T31" s="132" t="str">
        <f t="shared" si="1"/>
        <v/>
      </c>
    </row>
    <row r="32" spans="1:21" ht="12" customHeight="1" x14ac:dyDescent="0.15">
      <c r="A32" s="137" t="s">
        <v>469</v>
      </c>
      <c r="B32" s="137"/>
      <c r="C32" s="137"/>
      <c r="D32" s="137"/>
      <c r="F32" s="137">
        <v>0</v>
      </c>
      <c r="G32" s="137">
        <v>0</v>
      </c>
      <c r="H32" s="137">
        <v>0</v>
      </c>
      <c r="I32" s="137">
        <v>0</v>
      </c>
      <c r="J32" s="137">
        <v>0</v>
      </c>
      <c r="K32" s="137">
        <v>0</v>
      </c>
      <c r="L32" s="137">
        <v>0</v>
      </c>
      <c r="M32" s="137">
        <v>0</v>
      </c>
      <c r="N32" s="137">
        <v>0</v>
      </c>
      <c r="P32" s="137">
        <v>0</v>
      </c>
      <c r="Q32" s="137">
        <v>0</v>
      </c>
      <c r="R32" s="137" t="s">
        <v>71</v>
      </c>
      <c r="S32" s="157" t="str">
        <f t="shared" si="0"/>
        <v/>
      </c>
      <c r="T32" s="132" t="str">
        <f t="shared" si="1"/>
        <v/>
      </c>
    </row>
    <row r="33" spans="1:21" ht="12" customHeight="1" x14ac:dyDescent="0.15">
      <c r="A33" s="139" t="s">
        <v>470</v>
      </c>
      <c r="B33" s="139"/>
      <c r="C33" s="139"/>
      <c r="D33" s="139"/>
      <c r="F33" s="139">
        <v>143233464</v>
      </c>
      <c r="G33" s="139">
        <v>0</v>
      </c>
      <c r="H33" s="139">
        <v>0</v>
      </c>
      <c r="I33" s="139">
        <v>0</v>
      </c>
      <c r="J33" s="139">
        <v>0</v>
      </c>
      <c r="K33" s="139">
        <v>0</v>
      </c>
      <c r="L33" s="139">
        <v>0</v>
      </c>
      <c r="M33" s="139">
        <v>0</v>
      </c>
      <c r="N33" s="139">
        <v>0</v>
      </c>
      <c r="P33" s="139">
        <v>143233464</v>
      </c>
      <c r="Q33" s="139">
        <v>64925069</v>
      </c>
      <c r="R33" s="140">
        <v>1.21</v>
      </c>
      <c r="S33" s="157" t="str">
        <f t="shared" si="0"/>
        <v/>
      </c>
      <c r="T33" s="132" t="str">
        <f t="shared" si="1"/>
        <v/>
      </c>
    </row>
    <row r="34" spans="1:21" ht="12" customHeight="1" x14ac:dyDescent="0.15">
      <c r="A34" s="141" t="s">
        <v>471</v>
      </c>
      <c r="B34" s="141"/>
      <c r="C34" s="141"/>
      <c r="D34" s="141"/>
      <c r="F34" s="141">
        <v>-1306035135</v>
      </c>
      <c r="G34" s="141">
        <v>-11002190715</v>
      </c>
      <c r="H34" s="141">
        <v>-26203228898</v>
      </c>
      <c r="I34" s="141">
        <v>0</v>
      </c>
      <c r="J34" s="141">
        <v>0</v>
      </c>
      <c r="K34" s="141">
        <v>0</v>
      </c>
      <c r="L34" s="141">
        <v>0</v>
      </c>
      <c r="M34" s="141">
        <v>0</v>
      </c>
      <c r="N34" s="141">
        <v>-2211813170</v>
      </c>
      <c r="P34" s="141">
        <v>-40723267918</v>
      </c>
      <c r="Q34" s="141">
        <v>-23842917970</v>
      </c>
      <c r="R34" s="142">
        <v>0.71</v>
      </c>
      <c r="S34" s="157" t="str">
        <f t="shared" si="0"/>
        <v/>
      </c>
      <c r="T34" s="132" t="str">
        <f t="shared" si="1"/>
        <v/>
      </c>
    </row>
    <row r="35" spans="1:21" ht="12" customHeight="1" x14ac:dyDescent="0.15">
      <c r="A35" s="135" t="s">
        <v>472</v>
      </c>
      <c r="B35" s="135" t="s">
        <v>473</v>
      </c>
      <c r="C35" s="135" t="s">
        <v>435</v>
      </c>
      <c r="D35" s="135" t="s">
        <v>435</v>
      </c>
      <c r="F35" s="135">
        <v>1182563655</v>
      </c>
      <c r="G35" s="135">
        <v>4526660198</v>
      </c>
      <c r="H35" s="135">
        <v>1376496120</v>
      </c>
      <c r="I35" s="135">
        <v>0</v>
      </c>
      <c r="J35" s="135">
        <v>0</v>
      </c>
      <c r="K35" s="135">
        <v>2373931102</v>
      </c>
      <c r="L35" s="135">
        <v>1345982993</v>
      </c>
      <c r="M35" s="135">
        <v>0</v>
      </c>
      <c r="N35" s="135">
        <v>0</v>
      </c>
      <c r="P35" s="135">
        <v>10805634068</v>
      </c>
      <c r="Q35" s="135">
        <v>6582947326</v>
      </c>
      <c r="R35" s="136">
        <v>0.64</v>
      </c>
      <c r="S35" s="157">
        <f t="shared" si="0"/>
        <v>5903156318</v>
      </c>
      <c r="T35" s="132">
        <f t="shared" si="1"/>
        <v>4902477750</v>
      </c>
      <c r="U35" s="158" t="s">
        <v>831</v>
      </c>
    </row>
    <row r="36" spans="1:21" ht="12" customHeight="1" x14ac:dyDescent="0.15">
      <c r="A36" s="135" t="s">
        <v>474</v>
      </c>
      <c r="B36" s="135" t="s">
        <v>475</v>
      </c>
      <c r="C36" s="135" t="s">
        <v>435</v>
      </c>
      <c r="D36" s="135" t="s">
        <v>435</v>
      </c>
      <c r="F36" s="135">
        <v>120081251</v>
      </c>
      <c r="G36" s="135">
        <v>0</v>
      </c>
      <c r="H36" s="135">
        <v>0</v>
      </c>
      <c r="I36" s="135">
        <v>0</v>
      </c>
      <c r="J36" s="135">
        <v>0</v>
      </c>
      <c r="K36" s="135">
        <v>5000000</v>
      </c>
      <c r="L36" s="135">
        <v>49588334</v>
      </c>
      <c r="M36" s="135">
        <v>0</v>
      </c>
      <c r="N36" s="135">
        <v>0</v>
      </c>
      <c r="P36" s="135">
        <v>174669585</v>
      </c>
      <c r="Q36" s="135">
        <v>79782505</v>
      </c>
      <c r="R36" s="136">
        <v>1.19</v>
      </c>
      <c r="S36" s="157">
        <f t="shared" si="0"/>
        <v>0</v>
      </c>
      <c r="T36" s="132">
        <f t="shared" si="1"/>
        <v>174669585</v>
      </c>
      <c r="U36" s="158" t="s">
        <v>831</v>
      </c>
    </row>
    <row r="37" spans="1:21" ht="12" customHeight="1" x14ac:dyDescent="0.15">
      <c r="A37" s="137" t="s">
        <v>476</v>
      </c>
      <c r="B37" s="137"/>
      <c r="C37" s="137"/>
      <c r="D37" s="137"/>
      <c r="F37" s="137">
        <v>1302644906</v>
      </c>
      <c r="G37" s="137">
        <v>4526660198</v>
      </c>
      <c r="H37" s="137">
        <v>1376496120</v>
      </c>
      <c r="I37" s="137">
        <v>0</v>
      </c>
      <c r="J37" s="137">
        <v>0</v>
      </c>
      <c r="K37" s="137">
        <v>2378931102</v>
      </c>
      <c r="L37" s="137">
        <v>1395571327</v>
      </c>
      <c r="M37" s="137">
        <v>0</v>
      </c>
      <c r="N37" s="137">
        <v>0</v>
      </c>
      <c r="P37" s="137">
        <v>10980303653</v>
      </c>
      <c r="Q37" s="137">
        <v>6662729831</v>
      </c>
      <c r="R37" s="138">
        <v>0.65</v>
      </c>
      <c r="S37" s="157" t="str">
        <f t="shared" si="0"/>
        <v/>
      </c>
      <c r="T37" s="132" t="str">
        <f t="shared" si="1"/>
        <v/>
      </c>
    </row>
    <row r="38" spans="1:21" ht="12" customHeight="1" x14ac:dyDescent="0.15">
      <c r="A38" s="137" t="s">
        <v>477</v>
      </c>
      <c r="B38" s="137"/>
      <c r="C38" s="137"/>
      <c r="D38" s="137"/>
      <c r="F38" s="137">
        <v>0</v>
      </c>
      <c r="G38" s="137">
        <v>0</v>
      </c>
      <c r="H38" s="137">
        <v>0</v>
      </c>
      <c r="I38" s="137">
        <v>0</v>
      </c>
      <c r="J38" s="137">
        <v>0</v>
      </c>
      <c r="K38" s="137">
        <v>0</v>
      </c>
      <c r="L38" s="137">
        <v>0</v>
      </c>
      <c r="M38" s="137">
        <v>0</v>
      </c>
      <c r="N38" s="137">
        <v>0</v>
      </c>
      <c r="P38" s="137">
        <v>0</v>
      </c>
      <c r="Q38" s="137">
        <v>0</v>
      </c>
      <c r="R38" s="137" t="s">
        <v>71</v>
      </c>
      <c r="S38" s="157" t="str">
        <f t="shared" si="0"/>
        <v/>
      </c>
      <c r="T38" s="132" t="str">
        <f t="shared" si="1"/>
        <v/>
      </c>
    </row>
    <row r="39" spans="1:21" ht="12" customHeight="1" x14ac:dyDescent="0.15">
      <c r="A39" s="137" t="s">
        <v>478</v>
      </c>
      <c r="B39" s="137"/>
      <c r="C39" s="137"/>
      <c r="D39" s="137"/>
      <c r="F39" s="137">
        <v>0</v>
      </c>
      <c r="G39" s="137">
        <v>0</v>
      </c>
      <c r="H39" s="137">
        <v>0</v>
      </c>
      <c r="I39" s="137">
        <v>0</v>
      </c>
      <c r="J39" s="137">
        <v>0</v>
      </c>
      <c r="K39" s="137">
        <v>0</v>
      </c>
      <c r="L39" s="137">
        <v>0</v>
      </c>
      <c r="M39" s="137">
        <v>0</v>
      </c>
      <c r="N39" s="137">
        <v>0</v>
      </c>
      <c r="P39" s="137">
        <v>0</v>
      </c>
      <c r="Q39" s="137">
        <v>0</v>
      </c>
      <c r="R39" s="137" t="s">
        <v>71</v>
      </c>
      <c r="S39" s="157" t="str">
        <f t="shared" si="0"/>
        <v/>
      </c>
      <c r="T39" s="132" t="str">
        <f t="shared" si="1"/>
        <v/>
      </c>
    </row>
    <row r="40" spans="1:21" ht="12" customHeight="1" x14ac:dyDescent="0.15">
      <c r="A40" s="135" t="s">
        <v>479</v>
      </c>
      <c r="B40" s="135" t="s">
        <v>480</v>
      </c>
      <c r="C40" s="135" t="s">
        <v>435</v>
      </c>
      <c r="D40" s="135" t="s">
        <v>435</v>
      </c>
      <c r="F40" s="135">
        <v>128180607</v>
      </c>
      <c r="G40" s="135">
        <v>402997552</v>
      </c>
      <c r="H40" s="135">
        <v>122420679</v>
      </c>
      <c r="I40" s="135">
        <v>0</v>
      </c>
      <c r="J40" s="135">
        <v>0</v>
      </c>
      <c r="K40" s="135">
        <v>200166579</v>
      </c>
      <c r="L40" s="135">
        <v>124331732</v>
      </c>
      <c r="M40" s="135">
        <v>0</v>
      </c>
      <c r="N40" s="135">
        <v>0</v>
      </c>
      <c r="P40" s="135">
        <v>978097149</v>
      </c>
      <c r="Q40" s="135">
        <v>558549354</v>
      </c>
      <c r="R40" s="136">
        <v>0.75</v>
      </c>
      <c r="S40" s="157">
        <f t="shared" si="0"/>
        <v>525418231</v>
      </c>
      <c r="T40" s="132">
        <f t="shared" si="1"/>
        <v>452678918</v>
      </c>
      <c r="U40" s="158" t="s">
        <v>831</v>
      </c>
    </row>
    <row r="41" spans="1:21" ht="12" customHeight="1" x14ac:dyDescent="0.15">
      <c r="A41" s="135" t="s">
        <v>481</v>
      </c>
      <c r="B41" s="135" t="s">
        <v>482</v>
      </c>
      <c r="C41" s="135" t="s">
        <v>435</v>
      </c>
      <c r="D41" s="135" t="s">
        <v>435</v>
      </c>
      <c r="F41" s="135">
        <v>0</v>
      </c>
      <c r="G41" s="135">
        <v>1618249000</v>
      </c>
      <c r="H41" s="135">
        <v>520655000</v>
      </c>
      <c r="I41" s="135">
        <v>0</v>
      </c>
      <c r="J41" s="135">
        <v>0</v>
      </c>
      <c r="K41" s="135">
        <v>0</v>
      </c>
      <c r="L41" s="135">
        <v>0</v>
      </c>
      <c r="M41" s="135">
        <v>0</v>
      </c>
      <c r="N41" s="135">
        <v>0</v>
      </c>
      <c r="P41" s="135">
        <v>2138904000</v>
      </c>
      <c r="Q41" s="135">
        <v>1544764000</v>
      </c>
      <c r="R41" s="136">
        <v>0.38</v>
      </c>
      <c r="S41" s="157">
        <f t="shared" si="0"/>
        <v>2138904000</v>
      </c>
      <c r="T41" s="132">
        <f t="shared" si="1"/>
        <v>0</v>
      </c>
      <c r="U41" s="158" t="s">
        <v>831</v>
      </c>
    </row>
    <row r="42" spans="1:21" ht="12" customHeight="1" x14ac:dyDescent="0.15">
      <c r="A42" s="135" t="s">
        <v>481</v>
      </c>
      <c r="B42" s="135" t="s">
        <v>483</v>
      </c>
      <c r="C42" s="135" t="s">
        <v>435</v>
      </c>
      <c r="D42" s="135" t="s">
        <v>435</v>
      </c>
      <c r="F42" s="135">
        <v>0</v>
      </c>
      <c r="G42" s="135">
        <v>-297665323</v>
      </c>
      <c r="H42" s="135">
        <v>-74086100</v>
      </c>
      <c r="I42" s="135">
        <v>0</v>
      </c>
      <c r="J42" s="135">
        <v>0</v>
      </c>
      <c r="K42" s="135">
        <v>0</v>
      </c>
      <c r="L42" s="135">
        <v>0</v>
      </c>
      <c r="M42" s="135">
        <v>0</v>
      </c>
      <c r="N42" s="135">
        <v>0</v>
      </c>
      <c r="P42" s="135">
        <v>-371751423</v>
      </c>
      <c r="Q42" s="135">
        <v>0</v>
      </c>
      <c r="R42" s="135" t="s">
        <v>71</v>
      </c>
      <c r="S42" s="157">
        <f t="shared" si="0"/>
        <v>-371751423</v>
      </c>
      <c r="T42" s="132">
        <f t="shared" si="1"/>
        <v>0</v>
      </c>
      <c r="U42" s="158" t="s">
        <v>831</v>
      </c>
    </row>
    <row r="43" spans="1:21" ht="12" customHeight="1" x14ac:dyDescent="0.15">
      <c r="A43" s="135" t="s">
        <v>484</v>
      </c>
      <c r="B43" s="135" t="s">
        <v>485</v>
      </c>
      <c r="C43" s="135" t="s">
        <v>435</v>
      </c>
      <c r="D43" s="135" t="s">
        <v>435</v>
      </c>
      <c r="F43" s="135">
        <v>152626000</v>
      </c>
      <c r="G43" s="135">
        <v>67101000</v>
      </c>
      <c r="H43" s="135">
        <v>0</v>
      </c>
      <c r="I43" s="135">
        <v>0</v>
      </c>
      <c r="J43" s="135">
        <v>0</v>
      </c>
      <c r="K43" s="135">
        <v>341673000</v>
      </c>
      <c r="L43" s="135">
        <v>193208000</v>
      </c>
      <c r="M43" s="135">
        <v>0</v>
      </c>
      <c r="N43" s="135">
        <v>0</v>
      </c>
      <c r="P43" s="135">
        <v>754608000</v>
      </c>
      <c r="Q43" s="135">
        <v>544995750</v>
      </c>
      <c r="R43" s="136">
        <v>0.38</v>
      </c>
      <c r="S43" s="157">
        <f t="shared" si="0"/>
        <v>67101000</v>
      </c>
      <c r="T43" s="132">
        <f t="shared" si="1"/>
        <v>687507000</v>
      </c>
      <c r="U43" s="158" t="s">
        <v>831</v>
      </c>
    </row>
    <row r="44" spans="1:21" ht="12" customHeight="1" x14ac:dyDescent="0.15">
      <c r="A44" s="135" t="s">
        <v>484</v>
      </c>
      <c r="B44" s="135" t="s">
        <v>486</v>
      </c>
      <c r="C44" s="135" t="s">
        <v>435</v>
      </c>
      <c r="D44" s="135" t="s">
        <v>435</v>
      </c>
      <c r="F44" s="135">
        <v>-17501718</v>
      </c>
      <c r="G44" s="135">
        <v>-12468419</v>
      </c>
      <c r="H44" s="135">
        <v>0</v>
      </c>
      <c r="I44" s="135">
        <v>0</v>
      </c>
      <c r="J44" s="135">
        <v>0</v>
      </c>
      <c r="K44" s="135">
        <v>17436375</v>
      </c>
      <c r="L44" s="135">
        <v>184389917</v>
      </c>
      <c r="M44" s="135">
        <v>0</v>
      </c>
      <c r="N44" s="135">
        <v>0</v>
      </c>
      <c r="P44" s="135">
        <v>171856155</v>
      </c>
      <c r="Q44" s="135">
        <v>0</v>
      </c>
      <c r="R44" s="135" t="s">
        <v>71</v>
      </c>
      <c r="S44" s="157">
        <f t="shared" si="0"/>
        <v>-12468419</v>
      </c>
      <c r="T44" s="132">
        <f t="shared" si="1"/>
        <v>184324574</v>
      </c>
      <c r="U44" s="158" t="s">
        <v>831</v>
      </c>
    </row>
    <row r="45" spans="1:21" ht="12" customHeight="1" x14ac:dyDescent="0.15">
      <c r="A45" s="137" t="s">
        <v>487</v>
      </c>
      <c r="B45" s="137"/>
      <c r="C45" s="137"/>
      <c r="D45" s="137"/>
      <c r="F45" s="137">
        <v>263304889</v>
      </c>
      <c r="G45" s="137">
        <v>1778213810</v>
      </c>
      <c r="H45" s="137">
        <v>568989579</v>
      </c>
      <c r="I45" s="137">
        <v>0</v>
      </c>
      <c r="J45" s="137">
        <v>0</v>
      </c>
      <c r="K45" s="137">
        <v>559275954</v>
      </c>
      <c r="L45" s="137">
        <v>501929649</v>
      </c>
      <c r="M45" s="137">
        <v>0</v>
      </c>
      <c r="N45" s="137">
        <v>0</v>
      </c>
      <c r="P45" s="137">
        <v>3671713881</v>
      </c>
      <c r="Q45" s="137">
        <v>2648309104</v>
      </c>
      <c r="R45" s="138">
        <v>0.39</v>
      </c>
      <c r="S45" s="157" t="str">
        <f t="shared" si="0"/>
        <v/>
      </c>
      <c r="T45" s="132" t="str">
        <f t="shared" si="1"/>
        <v/>
      </c>
    </row>
    <row r="46" spans="1:21" ht="12" customHeight="1" x14ac:dyDescent="0.15">
      <c r="A46" s="137" t="s">
        <v>488</v>
      </c>
      <c r="B46" s="137"/>
      <c r="C46" s="137"/>
      <c r="D46" s="137"/>
      <c r="F46" s="137">
        <v>0</v>
      </c>
      <c r="G46" s="137">
        <v>0</v>
      </c>
      <c r="H46" s="137">
        <v>0</v>
      </c>
      <c r="I46" s="137">
        <v>0</v>
      </c>
      <c r="J46" s="137">
        <v>0</v>
      </c>
      <c r="K46" s="137">
        <v>0</v>
      </c>
      <c r="L46" s="137">
        <v>0</v>
      </c>
      <c r="M46" s="137">
        <v>0</v>
      </c>
      <c r="N46" s="137">
        <v>0</v>
      </c>
      <c r="P46" s="137">
        <v>0</v>
      </c>
      <c r="Q46" s="137">
        <v>0</v>
      </c>
      <c r="R46" s="137" t="s">
        <v>71</v>
      </c>
      <c r="S46" s="157" t="str">
        <f t="shared" si="0"/>
        <v/>
      </c>
      <c r="T46" s="132" t="str">
        <f t="shared" si="1"/>
        <v/>
      </c>
    </row>
    <row r="47" spans="1:21" ht="12" customHeight="1" x14ac:dyDescent="0.15">
      <c r="A47" s="137" t="s">
        <v>489</v>
      </c>
      <c r="B47" s="137"/>
      <c r="C47" s="137"/>
      <c r="D47" s="137"/>
      <c r="F47" s="137">
        <v>0</v>
      </c>
      <c r="G47" s="137">
        <v>0</v>
      </c>
      <c r="H47" s="137">
        <v>0</v>
      </c>
      <c r="I47" s="137">
        <v>0</v>
      </c>
      <c r="J47" s="137">
        <v>0</v>
      </c>
      <c r="K47" s="137">
        <v>0</v>
      </c>
      <c r="L47" s="137">
        <v>0</v>
      </c>
      <c r="M47" s="137">
        <v>0</v>
      </c>
      <c r="N47" s="137">
        <v>0</v>
      </c>
      <c r="P47" s="137">
        <v>0</v>
      </c>
      <c r="Q47" s="137">
        <v>0</v>
      </c>
      <c r="R47" s="137" t="s">
        <v>71</v>
      </c>
      <c r="S47" s="157" t="str">
        <f t="shared" si="0"/>
        <v/>
      </c>
      <c r="T47" s="132" t="str">
        <f t="shared" si="1"/>
        <v/>
      </c>
    </row>
    <row r="48" spans="1:21" ht="12" customHeight="1" x14ac:dyDescent="0.15">
      <c r="A48" s="135" t="s">
        <v>490</v>
      </c>
      <c r="B48" s="135" t="s">
        <v>491</v>
      </c>
      <c r="C48" s="135" t="s">
        <v>435</v>
      </c>
      <c r="D48" s="135" t="s">
        <v>435</v>
      </c>
      <c r="F48" s="135">
        <v>49347940</v>
      </c>
      <c r="G48" s="135">
        <v>173624585</v>
      </c>
      <c r="H48" s="135">
        <v>52016960</v>
      </c>
      <c r="I48" s="135">
        <v>0</v>
      </c>
      <c r="J48" s="135">
        <v>0</v>
      </c>
      <c r="K48" s="135">
        <v>91743480</v>
      </c>
      <c r="L48" s="135">
        <v>64367830</v>
      </c>
      <c r="M48" s="135">
        <v>0</v>
      </c>
      <c r="N48" s="135">
        <v>0</v>
      </c>
      <c r="P48" s="135">
        <v>431100795</v>
      </c>
      <c r="Q48" s="135">
        <v>197758418</v>
      </c>
      <c r="R48" s="136">
        <v>1.18</v>
      </c>
      <c r="S48" s="157">
        <f t="shared" si="0"/>
        <v>225641545</v>
      </c>
      <c r="T48" s="132">
        <f t="shared" si="1"/>
        <v>205459250</v>
      </c>
      <c r="U48" s="158" t="s">
        <v>831</v>
      </c>
    </row>
    <row r="49" spans="1:21" ht="12" customHeight="1" x14ac:dyDescent="0.15">
      <c r="A49" s="135" t="s">
        <v>492</v>
      </c>
      <c r="B49" s="135" t="s">
        <v>493</v>
      </c>
      <c r="C49" s="135" t="s">
        <v>435</v>
      </c>
      <c r="D49" s="135" t="s">
        <v>435</v>
      </c>
      <c r="F49" s="135">
        <v>189669586</v>
      </c>
      <c r="G49" s="135">
        <v>239594961</v>
      </c>
      <c r="H49" s="135">
        <v>102242531</v>
      </c>
      <c r="I49" s="135">
        <v>0</v>
      </c>
      <c r="J49" s="135">
        <v>0</v>
      </c>
      <c r="K49" s="135">
        <v>170633340</v>
      </c>
      <c r="L49" s="135">
        <v>197161935</v>
      </c>
      <c r="M49" s="135">
        <v>0</v>
      </c>
      <c r="N49" s="135">
        <v>0</v>
      </c>
      <c r="P49" s="135">
        <v>899302353</v>
      </c>
      <c r="Q49" s="135">
        <v>630807630</v>
      </c>
      <c r="R49" s="136">
        <v>0.43</v>
      </c>
      <c r="S49" s="157">
        <f t="shared" si="0"/>
        <v>341837492</v>
      </c>
      <c r="T49" s="132">
        <f t="shared" si="1"/>
        <v>557464861</v>
      </c>
      <c r="U49" s="158" t="s">
        <v>831</v>
      </c>
    </row>
    <row r="50" spans="1:21" ht="12" customHeight="1" x14ac:dyDescent="0.15">
      <c r="A50" s="135" t="s">
        <v>494</v>
      </c>
      <c r="B50" s="135" t="s">
        <v>495</v>
      </c>
      <c r="C50" s="135" t="s">
        <v>435</v>
      </c>
      <c r="D50" s="135" t="s">
        <v>435</v>
      </c>
      <c r="F50" s="135">
        <v>36586590</v>
      </c>
      <c r="G50" s="135">
        <v>40176000</v>
      </c>
      <c r="H50" s="135">
        <v>20088000</v>
      </c>
      <c r="I50" s="135">
        <v>0</v>
      </c>
      <c r="J50" s="135">
        <v>0</v>
      </c>
      <c r="K50" s="135">
        <v>33697125</v>
      </c>
      <c r="L50" s="135">
        <v>32815575</v>
      </c>
      <c r="M50" s="135">
        <v>0</v>
      </c>
      <c r="N50" s="135">
        <v>0</v>
      </c>
      <c r="P50" s="135">
        <v>163363290</v>
      </c>
      <c r="Q50" s="135">
        <v>116966250</v>
      </c>
      <c r="R50" s="136">
        <v>0.4</v>
      </c>
      <c r="S50" s="157">
        <f t="shared" si="0"/>
        <v>60264000</v>
      </c>
      <c r="T50" s="132">
        <f t="shared" si="1"/>
        <v>103099290</v>
      </c>
      <c r="U50" s="158" t="s">
        <v>831</v>
      </c>
    </row>
    <row r="51" spans="1:21" ht="12" customHeight="1" x14ac:dyDescent="0.15">
      <c r="A51" s="135" t="s">
        <v>496</v>
      </c>
      <c r="B51" s="135" t="s">
        <v>497</v>
      </c>
      <c r="C51" s="135" t="s">
        <v>435</v>
      </c>
      <c r="D51" s="135" t="s">
        <v>435</v>
      </c>
      <c r="F51" s="135">
        <v>15343796</v>
      </c>
      <c r="G51" s="135">
        <v>32049812</v>
      </c>
      <c r="H51" s="135">
        <v>11079309</v>
      </c>
      <c r="I51" s="135">
        <v>0</v>
      </c>
      <c r="J51" s="135">
        <v>0</v>
      </c>
      <c r="K51" s="135">
        <v>24038213</v>
      </c>
      <c r="L51" s="135">
        <v>16713482</v>
      </c>
      <c r="M51" s="135">
        <v>0</v>
      </c>
      <c r="N51" s="135">
        <v>0</v>
      </c>
      <c r="P51" s="135">
        <v>99224612</v>
      </c>
      <c r="Q51" s="135">
        <v>50162865</v>
      </c>
      <c r="R51" s="136">
        <v>0.98</v>
      </c>
      <c r="S51" s="157">
        <f t="shared" si="0"/>
        <v>43129121</v>
      </c>
      <c r="T51" s="132">
        <f t="shared" si="1"/>
        <v>56095491</v>
      </c>
      <c r="U51" s="158" t="s">
        <v>831</v>
      </c>
    </row>
    <row r="52" spans="1:21" ht="12" customHeight="1" x14ac:dyDescent="0.15">
      <c r="A52" s="135" t="s">
        <v>498</v>
      </c>
      <c r="B52" s="135" t="s">
        <v>499</v>
      </c>
      <c r="C52" s="135" t="s">
        <v>435</v>
      </c>
      <c r="D52" s="135" t="s">
        <v>435</v>
      </c>
      <c r="F52" s="135">
        <v>27618220</v>
      </c>
      <c r="G52" s="135">
        <v>41358380</v>
      </c>
      <c r="H52" s="135">
        <v>18887760</v>
      </c>
      <c r="I52" s="135">
        <v>0</v>
      </c>
      <c r="J52" s="135">
        <v>0</v>
      </c>
      <c r="K52" s="135">
        <v>28152500</v>
      </c>
      <c r="L52" s="135">
        <v>23901164</v>
      </c>
      <c r="M52" s="135">
        <v>0</v>
      </c>
      <c r="N52" s="135">
        <v>0</v>
      </c>
      <c r="P52" s="135">
        <v>139918024</v>
      </c>
      <c r="Q52" s="135">
        <v>147580500</v>
      </c>
      <c r="R52" s="136">
        <v>-0.05</v>
      </c>
      <c r="S52" s="157">
        <f t="shared" si="0"/>
        <v>60246140</v>
      </c>
      <c r="T52" s="132">
        <f t="shared" si="1"/>
        <v>79671884</v>
      </c>
      <c r="U52" s="158" t="s">
        <v>831</v>
      </c>
    </row>
    <row r="53" spans="1:21" ht="12" customHeight="1" x14ac:dyDescent="0.15">
      <c r="A53" s="135" t="s">
        <v>500</v>
      </c>
      <c r="B53" s="135" t="s">
        <v>501</v>
      </c>
      <c r="C53" s="135" t="s">
        <v>435</v>
      </c>
      <c r="D53" s="135" t="s">
        <v>435</v>
      </c>
      <c r="F53" s="135">
        <v>205259520</v>
      </c>
      <c r="G53" s="135">
        <v>230084000</v>
      </c>
      <c r="H53" s="135">
        <v>115042000</v>
      </c>
      <c r="I53" s="135">
        <v>0</v>
      </c>
      <c r="J53" s="135">
        <v>0</v>
      </c>
      <c r="K53" s="135">
        <v>193012655</v>
      </c>
      <c r="L53" s="135">
        <v>184328825</v>
      </c>
      <c r="M53" s="135">
        <v>0</v>
      </c>
      <c r="N53" s="135">
        <v>0</v>
      </c>
      <c r="P53" s="135">
        <v>927727000</v>
      </c>
      <c r="Q53" s="135">
        <v>675805000</v>
      </c>
      <c r="R53" s="136">
        <v>0.37</v>
      </c>
      <c r="S53" s="157">
        <f t="shared" si="0"/>
        <v>345126000</v>
      </c>
      <c r="T53" s="132">
        <f t="shared" si="1"/>
        <v>582601000</v>
      </c>
      <c r="U53" s="158" t="s">
        <v>831</v>
      </c>
    </row>
    <row r="54" spans="1:21" ht="12" customHeight="1" x14ac:dyDescent="0.15">
      <c r="A54" s="135" t="s">
        <v>502</v>
      </c>
      <c r="B54" s="135" t="s">
        <v>503</v>
      </c>
      <c r="C54" s="135" t="s">
        <v>435</v>
      </c>
      <c r="D54" s="135" t="s">
        <v>435</v>
      </c>
      <c r="F54" s="135">
        <v>26254545</v>
      </c>
      <c r="G54" s="135">
        <v>456786000</v>
      </c>
      <c r="H54" s="135">
        <v>32400000</v>
      </c>
      <c r="I54" s="135">
        <v>0</v>
      </c>
      <c r="J54" s="135">
        <v>0</v>
      </c>
      <c r="K54" s="135">
        <v>82581818</v>
      </c>
      <c r="L54" s="135">
        <v>44400000</v>
      </c>
      <c r="M54" s="135">
        <v>0</v>
      </c>
      <c r="N54" s="135">
        <v>0</v>
      </c>
      <c r="P54" s="135">
        <v>642422363</v>
      </c>
      <c r="Q54" s="135">
        <v>369770000</v>
      </c>
      <c r="R54" s="136">
        <v>0.74</v>
      </c>
      <c r="S54" s="157">
        <f t="shared" si="0"/>
        <v>489186000</v>
      </c>
      <c r="T54" s="132">
        <f t="shared" si="1"/>
        <v>153236363</v>
      </c>
      <c r="U54" s="158" t="s">
        <v>831</v>
      </c>
    </row>
    <row r="55" spans="1:21" ht="12" customHeight="1" x14ac:dyDescent="0.15">
      <c r="A55" s="137" t="s">
        <v>504</v>
      </c>
      <c r="B55" s="137"/>
      <c r="C55" s="137"/>
      <c r="D55" s="137"/>
      <c r="F55" s="137">
        <v>550080197</v>
      </c>
      <c r="G55" s="137">
        <v>1213673738</v>
      </c>
      <c r="H55" s="137">
        <v>351756560</v>
      </c>
      <c r="I55" s="137">
        <v>0</v>
      </c>
      <c r="J55" s="137">
        <v>0</v>
      </c>
      <c r="K55" s="137">
        <v>623859131</v>
      </c>
      <c r="L55" s="137">
        <v>563688811</v>
      </c>
      <c r="M55" s="137">
        <v>0</v>
      </c>
      <c r="N55" s="137">
        <v>0</v>
      </c>
      <c r="P55" s="137">
        <v>3303058437</v>
      </c>
      <c r="Q55" s="137">
        <v>2188850663</v>
      </c>
      <c r="R55" s="138">
        <v>0.51</v>
      </c>
      <c r="S55" s="157" t="str">
        <f t="shared" si="0"/>
        <v/>
      </c>
      <c r="T55" s="132" t="str">
        <f t="shared" si="1"/>
        <v/>
      </c>
    </row>
    <row r="56" spans="1:21" ht="12" customHeight="1" x14ac:dyDescent="0.15">
      <c r="A56" s="135" t="s">
        <v>505</v>
      </c>
      <c r="B56" s="135" t="s">
        <v>506</v>
      </c>
      <c r="C56" s="135" t="s">
        <v>435</v>
      </c>
      <c r="D56" s="135" t="s">
        <v>435</v>
      </c>
      <c r="F56" s="135">
        <v>0</v>
      </c>
      <c r="G56" s="135">
        <v>332870455</v>
      </c>
      <c r="H56" s="135">
        <v>0</v>
      </c>
      <c r="I56" s="135">
        <v>0</v>
      </c>
      <c r="J56" s="135">
        <v>0</v>
      </c>
      <c r="K56" s="135">
        <v>0</v>
      </c>
      <c r="L56" s="135">
        <v>0</v>
      </c>
      <c r="M56" s="135">
        <v>0</v>
      </c>
      <c r="N56" s="135">
        <v>0</v>
      </c>
      <c r="P56" s="135">
        <v>332870455</v>
      </c>
      <c r="Q56" s="135">
        <v>165953645</v>
      </c>
      <c r="R56" s="136">
        <v>1.01</v>
      </c>
      <c r="S56" s="157">
        <f t="shared" si="0"/>
        <v>332870455</v>
      </c>
      <c r="T56" s="132">
        <f t="shared" si="1"/>
        <v>0</v>
      </c>
      <c r="U56" s="158" t="s">
        <v>831</v>
      </c>
    </row>
    <row r="57" spans="1:21" ht="12" customHeight="1" x14ac:dyDescent="0.15">
      <c r="A57" s="137" t="s">
        <v>507</v>
      </c>
      <c r="B57" s="137"/>
      <c r="C57" s="137"/>
      <c r="D57" s="137"/>
      <c r="F57" s="137">
        <v>0</v>
      </c>
      <c r="G57" s="137">
        <v>332870455</v>
      </c>
      <c r="H57" s="137">
        <v>0</v>
      </c>
      <c r="I57" s="137">
        <v>0</v>
      </c>
      <c r="J57" s="137">
        <v>0</v>
      </c>
      <c r="K57" s="137">
        <v>0</v>
      </c>
      <c r="L57" s="137">
        <v>0</v>
      </c>
      <c r="M57" s="137">
        <v>0</v>
      </c>
      <c r="N57" s="137">
        <v>0</v>
      </c>
      <c r="P57" s="137">
        <v>332870455</v>
      </c>
      <c r="Q57" s="137">
        <v>165953645</v>
      </c>
      <c r="R57" s="138">
        <v>1.01</v>
      </c>
      <c r="S57" s="157" t="str">
        <f t="shared" si="0"/>
        <v/>
      </c>
      <c r="T57" s="132" t="str">
        <f t="shared" si="1"/>
        <v/>
      </c>
    </row>
    <row r="58" spans="1:21" ht="12" customHeight="1" x14ac:dyDescent="0.15">
      <c r="A58" s="137" t="s">
        <v>508</v>
      </c>
      <c r="B58" s="137"/>
      <c r="C58" s="137"/>
      <c r="D58" s="137"/>
      <c r="F58" s="137">
        <v>0</v>
      </c>
      <c r="G58" s="137">
        <v>0</v>
      </c>
      <c r="H58" s="137">
        <v>0</v>
      </c>
      <c r="I58" s="137">
        <v>0</v>
      </c>
      <c r="J58" s="137">
        <v>0</v>
      </c>
      <c r="K58" s="137">
        <v>0</v>
      </c>
      <c r="L58" s="137">
        <v>0</v>
      </c>
      <c r="M58" s="137">
        <v>0</v>
      </c>
      <c r="N58" s="137">
        <v>0</v>
      </c>
      <c r="P58" s="137">
        <v>0</v>
      </c>
      <c r="Q58" s="137">
        <v>0</v>
      </c>
      <c r="R58" s="137" t="s">
        <v>71</v>
      </c>
      <c r="S58" s="157" t="str">
        <f t="shared" si="0"/>
        <v/>
      </c>
      <c r="T58" s="132" t="str">
        <f t="shared" si="1"/>
        <v/>
      </c>
    </row>
    <row r="59" spans="1:21" ht="12" customHeight="1" x14ac:dyDescent="0.15">
      <c r="A59" s="139" t="s">
        <v>509</v>
      </c>
      <c r="B59" s="139"/>
      <c r="C59" s="139"/>
      <c r="D59" s="139"/>
      <c r="F59" s="139">
        <v>2116029992</v>
      </c>
      <c r="G59" s="139">
        <v>7851418201</v>
      </c>
      <c r="H59" s="139">
        <v>2297242259</v>
      </c>
      <c r="I59" s="139">
        <v>0</v>
      </c>
      <c r="J59" s="139">
        <v>0</v>
      </c>
      <c r="K59" s="139">
        <v>3562066187</v>
      </c>
      <c r="L59" s="139">
        <v>2461189787</v>
      </c>
      <c r="M59" s="139">
        <v>0</v>
      </c>
      <c r="N59" s="139">
        <v>0</v>
      </c>
      <c r="P59" s="139">
        <v>18287946426</v>
      </c>
      <c r="Q59" s="139">
        <v>11665843243</v>
      </c>
      <c r="R59" s="140">
        <v>0.56999999999999995</v>
      </c>
      <c r="S59" s="157" t="str">
        <f t="shared" si="0"/>
        <v/>
      </c>
      <c r="T59" s="132" t="str">
        <f t="shared" si="1"/>
        <v/>
      </c>
    </row>
    <row r="60" spans="1:21" ht="12" customHeight="1" x14ac:dyDescent="0.15">
      <c r="A60" s="135" t="s">
        <v>510</v>
      </c>
      <c r="B60" s="135" t="s">
        <v>511</v>
      </c>
      <c r="C60" s="135" t="s">
        <v>435</v>
      </c>
      <c r="D60" s="135" t="s">
        <v>435</v>
      </c>
      <c r="F60" s="135">
        <v>2435516</v>
      </c>
      <c r="G60" s="135">
        <v>2267216</v>
      </c>
      <c r="H60" s="135">
        <v>788758</v>
      </c>
      <c r="I60" s="135">
        <v>0</v>
      </c>
      <c r="J60" s="135">
        <v>0</v>
      </c>
      <c r="K60" s="135">
        <v>1740316</v>
      </c>
      <c r="L60" s="135">
        <v>1971894</v>
      </c>
      <c r="M60" s="135">
        <v>0</v>
      </c>
      <c r="N60" s="135">
        <v>0</v>
      </c>
      <c r="P60" s="135">
        <v>9203700</v>
      </c>
      <c r="Q60" s="135">
        <v>114652000</v>
      </c>
      <c r="R60" s="136">
        <v>-0.92</v>
      </c>
      <c r="S60" s="157">
        <f t="shared" si="0"/>
        <v>3055974</v>
      </c>
      <c r="T60" s="132">
        <f t="shared" si="1"/>
        <v>6147726</v>
      </c>
      <c r="U60" s="148" t="s">
        <v>833</v>
      </c>
    </row>
    <row r="61" spans="1:21" ht="12" customHeight="1" x14ac:dyDescent="0.15">
      <c r="A61" s="137" t="s">
        <v>512</v>
      </c>
      <c r="B61" s="137"/>
      <c r="C61" s="137"/>
      <c r="D61" s="137"/>
      <c r="F61" s="137">
        <v>2435516</v>
      </c>
      <c r="G61" s="137">
        <v>2267216</v>
      </c>
      <c r="H61" s="137">
        <v>788758</v>
      </c>
      <c r="I61" s="137">
        <v>0</v>
      </c>
      <c r="J61" s="137">
        <v>0</v>
      </c>
      <c r="K61" s="137">
        <v>1740316</v>
      </c>
      <c r="L61" s="137">
        <v>1971894</v>
      </c>
      <c r="M61" s="137">
        <v>0</v>
      </c>
      <c r="N61" s="137">
        <v>0</v>
      </c>
      <c r="P61" s="137">
        <v>9203700</v>
      </c>
      <c r="Q61" s="137">
        <v>114652000</v>
      </c>
      <c r="R61" s="138">
        <v>-0.92</v>
      </c>
      <c r="S61" s="157" t="str">
        <f t="shared" si="0"/>
        <v/>
      </c>
      <c r="T61" s="132" t="str">
        <f t="shared" si="1"/>
        <v/>
      </c>
    </row>
    <row r="62" spans="1:21" ht="12" customHeight="1" x14ac:dyDescent="0.15">
      <c r="A62" s="135" t="s">
        <v>513</v>
      </c>
      <c r="B62" s="135" t="s">
        <v>514</v>
      </c>
      <c r="C62" s="135" t="s">
        <v>435</v>
      </c>
      <c r="D62" s="135" t="s">
        <v>435</v>
      </c>
      <c r="F62" s="135">
        <v>12971895</v>
      </c>
      <c r="G62" s="135">
        <v>12971895</v>
      </c>
      <c r="H62" s="135">
        <v>6485948</v>
      </c>
      <c r="I62" s="135">
        <v>0</v>
      </c>
      <c r="J62" s="135">
        <v>0</v>
      </c>
      <c r="K62" s="135">
        <v>12971895</v>
      </c>
      <c r="L62" s="135">
        <v>15824543</v>
      </c>
      <c r="M62" s="135">
        <v>0</v>
      </c>
      <c r="N62" s="135">
        <v>0</v>
      </c>
      <c r="P62" s="135">
        <v>61226176</v>
      </c>
      <c r="Q62" s="135">
        <v>35129170</v>
      </c>
      <c r="R62" s="136">
        <v>0.74</v>
      </c>
      <c r="S62" s="157">
        <f t="shared" si="0"/>
        <v>19457843</v>
      </c>
      <c r="T62" s="132">
        <f t="shared" si="1"/>
        <v>41768333</v>
      </c>
      <c r="U62" s="148" t="s">
        <v>833</v>
      </c>
    </row>
    <row r="63" spans="1:21" ht="12" customHeight="1" x14ac:dyDescent="0.15">
      <c r="A63" s="135" t="s">
        <v>515</v>
      </c>
      <c r="B63" s="135" t="s">
        <v>516</v>
      </c>
      <c r="C63" s="135" t="s">
        <v>435</v>
      </c>
      <c r="D63" s="135" t="s">
        <v>435</v>
      </c>
      <c r="F63" s="135">
        <v>11683217</v>
      </c>
      <c r="G63" s="135">
        <v>11683216</v>
      </c>
      <c r="H63" s="135">
        <v>5841614</v>
      </c>
      <c r="I63" s="135">
        <v>0</v>
      </c>
      <c r="J63" s="135">
        <v>0</v>
      </c>
      <c r="K63" s="135">
        <v>11683216</v>
      </c>
      <c r="L63" s="135">
        <v>14263563</v>
      </c>
      <c r="M63" s="135">
        <v>0</v>
      </c>
      <c r="N63" s="135">
        <v>0</v>
      </c>
      <c r="P63" s="135">
        <v>55154826</v>
      </c>
      <c r="Q63" s="135">
        <v>30641570</v>
      </c>
      <c r="R63" s="136">
        <v>0.8</v>
      </c>
      <c r="S63" s="157">
        <f t="shared" si="0"/>
        <v>17524830</v>
      </c>
      <c r="T63" s="132">
        <f t="shared" si="1"/>
        <v>37629996</v>
      </c>
      <c r="U63" s="148" t="s">
        <v>833</v>
      </c>
    </row>
    <row r="64" spans="1:21" ht="12" customHeight="1" x14ac:dyDescent="0.15">
      <c r="A64" s="137" t="s">
        <v>517</v>
      </c>
      <c r="B64" s="137"/>
      <c r="C64" s="137"/>
      <c r="D64" s="137"/>
      <c r="F64" s="137">
        <v>24655112</v>
      </c>
      <c r="G64" s="137">
        <v>24655111</v>
      </c>
      <c r="H64" s="137">
        <v>12327562</v>
      </c>
      <c r="I64" s="137">
        <v>0</v>
      </c>
      <c r="J64" s="137">
        <v>0</v>
      </c>
      <c r="K64" s="137">
        <v>24655111</v>
      </c>
      <c r="L64" s="137">
        <v>30088106</v>
      </c>
      <c r="M64" s="137">
        <v>0</v>
      </c>
      <c r="N64" s="137">
        <v>0</v>
      </c>
      <c r="P64" s="137">
        <v>116381002</v>
      </c>
      <c r="Q64" s="137">
        <v>65770740</v>
      </c>
      <c r="R64" s="138">
        <v>0.77</v>
      </c>
      <c r="S64" s="157" t="str">
        <f t="shared" si="0"/>
        <v/>
      </c>
      <c r="T64" s="132" t="str">
        <f t="shared" si="1"/>
        <v/>
      </c>
    </row>
    <row r="65" spans="1:21" ht="12" customHeight="1" x14ac:dyDescent="0.15">
      <c r="A65" s="135" t="s">
        <v>518</v>
      </c>
      <c r="B65" s="135" t="s">
        <v>519</v>
      </c>
      <c r="C65" s="135" t="s">
        <v>435</v>
      </c>
      <c r="D65" s="135" t="s">
        <v>435</v>
      </c>
      <c r="F65" s="135">
        <v>209781000</v>
      </c>
      <c r="G65" s="135">
        <v>209781000</v>
      </c>
      <c r="H65" s="135">
        <v>104890500</v>
      </c>
      <c r="I65" s="135">
        <v>0</v>
      </c>
      <c r="J65" s="135">
        <v>0</v>
      </c>
      <c r="K65" s="135">
        <v>209781000</v>
      </c>
      <c r="L65" s="135">
        <v>256113000</v>
      </c>
      <c r="M65" s="135">
        <v>0</v>
      </c>
      <c r="N65" s="135">
        <v>0</v>
      </c>
      <c r="P65" s="135">
        <v>990346500</v>
      </c>
      <c r="Q65" s="135">
        <v>550192500</v>
      </c>
      <c r="R65" s="136">
        <v>0.8</v>
      </c>
      <c r="S65" s="157">
        <f t="shared" si="0"/>
        <v>314671500</v>
      </c>
      <c r="T65" s="132">
        <f t="shared" si="1"/>
        <v>675675000</v>
      </c>
      <c r="U65" s="148" t="s">
        <v>834</v>
      </c>
    </row>
    <row r="66" spans="1:21" ht="12" customHeight="1" x14ac:dyDescent="0.15">
      <c r="A66" s="137" t="s">
        <v>520</v>
      </c>
      <c r="B66" s="137"/>
      <c r="C66" s="137"/>
      <c r="D66" s="137"/>
      <c r="F66" s="137">
        <v>209781000</v>
      </c>
      <c r="G66" s="137">
        <v>209781000</v>
      </c>
      <c r="H66" s="137">
        <v>104890500</v>
      </c>
      <c r="I66" s="137">
        <v>0</v>
      </c>
      <c r="J66" s="137">
        <v>0</v>
      </c>
      <c r="K66" s="137">
        <v>209781000</v>
      </c>
      <c r="L66" s="137">
        <v>256113000</v>
      </c>
      <c r="M66" s="137">
        <v>0</v>
      </c>
      <c r="N66" s="137">
        <v>0</v>
      </c>
      <c r="P66" s="137">
        <v>990346500</v>
      </c>
      <c r="Q66" s="137">
        <v>550192500</v>
      </c>
      <c r="R66" s="138">
        <v>0.8</v>
      </c>
      <c r="S66" s="157" t="str">
        <f t="shared" si="0"/>
        <v/>
      </c>
      <c r="T66" s="132" t="str">
        <f t="shared" si="1"/>
        <v/>
      </c>
    </row>
    <row r="67" spans="1:21" ht="12" customHeight="1" x14ac:dyDescent="0.15">
      <c r="A67" s="135" t="s">
        <v>521</v>
      </c>
      <c r="B67" s="135" t="s">
        <v>522</v>
      </c>
      <c r="C67" s="135" t="s">
        <v>435</v>
      </c>
      <c r="D67" s="135" t="s">
        <v>435</v>
      </c>
      <c r="F67" s="135">
        <v>4815321</v>
      </c>
      <c r="G67" s="135">
        <v>4815319</v>
      </c>
      <c r="H67" s="135">
        <v>2407658</v>
      </c>
      <c r="I67" s="135">
        <v>0</v>
      </c>
      <c r="J67" s="135">
        <v>0</v>
      </c>
      <c r="K67" s="135">
        <v>4815319</v>
      </c>
      <c r="L67" s="135">
        <v>6224705</v>
      </c>
      <c r="M67" s="135">
        <v>0</v>
      </c>
      <c r="N67" s="135">
        <v>0</v>
      </c>
      <c r="P67" s="135">
        <v>23078322</v>
      </c>
      <c r="Q67" s="135">
        <v>7046605</v>
      </c>
      <c r="R67" s="136">
        <v>2.2799999999999998</v>
      </c>
      <c r="S67" s="157">
        <f t="shared" si="0"/>
        <v>7222977</v>
      </c>
      <c r="T67" s="132">
        <f t="shared" si="1"/>
        <v>15855345</v>
      </c>
      <c r="U67" s="148" t="s">
        <v>832</v>
      </c>
    </row>
    <row r="68" spans="1:21" ht="12" customHeight="1" x14ac:dyDescent="0.15">
      <c r="A68" s="137" t="s">
        <v>523</v>
      </c>
      <c r="B68" s="137"/>
      <c r="C68" s="137"/>
      <c r="D68" s="137"/>
      <c r="F68" s="137">
        <v>4815321</v>
      </c>
      <c r="G68" s="137">
        <v>4815319</v>
      </c>
      <c r="H68" s="137">
        <v>2407658</v>
      </c>
      <c r="I68" s="137">
        <v>0</v>
      </c>
      <c r="J68" s="137">
        <v>0</v>
      </c>
      <c r="K68" s="137">
        <v>4815319</v>
      </c>
      <c r="L68" s="137">
        <v>6224705</v>
      </c>
      <c r="M68" s="137">
        <v>0</v>
      </c>
      <c r="N68" s="137">
        <v>0</v>
      </c>
      <c r="P68" s="137">
        <v>23078322</v>
      </c>
      <c r="Q68" s="137">
        <v>7046605</v>
      </c>
      <c r="R68" s="138">
        <v>2.2799999999999998</v>
      </c>
      <c r="S68" s="157" t="str">
        <f t="shared" si="0"/>
        <v/>
      </c>
      <c r="T68" s="132" t="str">
        <f t="shared" si="1"/>
        <v/>
      </c>
    </row>
    <row r="69" spans="1:21" ht="12" customHeight="1" x14ac:dyDescent="0.15">
      <c r="A69" s="135" t="s">
        <v>524</v>
      </c>
      <c r="B69" s="135" t="s">
        <v>525</v>
      </c>
      <c r="C69" s="135" t="s">
        <v>435</v>
      </c>
      <c r="D69" s="135" t="s">
        <v>435</v>
      </c>
      <c r="F69" s="135">
        <v>5257354</v>
      </c>
      <c r="G69" s="135">
        <v>5308814</v>
      </c>
      <c r="H69" s="135">
        <v>2631867</v>
      </c>
      <c r="I69" s="135">
        <v>0</v>
      </c>
      <c r="J69" s="135">
        <v>0</v>
      </c>
      <c r="K69" s="135">
        <v>5191508</v>
      </c>
      <c r="L69" s="135">
        <v>6399105</v>
      </c>
      <c r="M69" s="135">
        <v>0</v>
      </c>
      <c r="N69" s="135">
        <v>0</v>
      </c>
      <c r="P69" s="135">
        <v>24788648</v>
      </c>
      <c r="Q69" s="135">
        <v>41867755</v>
      </c>
      <c r="R69" s="136">
        <v>-0.41</v>
      </c>
      <c r="S69" s="157">
        <f t="shared" si="0"/>
        <v>7940681</v>
      </c>
      <c r="T69" s="132">
        <f t="shared" si="1"/>
        <v>16847967</v>
      </c>
      <c r="U69" s="148" t="s">
        <v>833</v>
      </c>
    </row>
    <row r="70" spans="1:21" ht="12" customHeight="1" x14ac:dyDescent="0.15">
      <c r="A70" s="135" t="s">
        <v>526</v>
      </c>
      <c r="B70" s="135" t="s">
        <v>527</v>
      </c>
      <c r="C70" s="135" t="s">
        <v>435</v>
      </c>
      <c r="D70" s="135" t="s">
        <v>435</v>
      </c>
      <c r="F70" s="135">
        <v>1694000</v>
      </c>
      <c r="G70" s="135">
        <v>638000</v>
      </c>
      <c r="H70" s="135">
        <v>396000</v>
      </c>
      <c r="I70" s="135">
        <v>0</v>
      </c>
      <c r="J70" s="135">
        <v>0</v>
      </c>
      <c r="K70" s="135">
        <v>198000</v>
      </c>
      <c r="L70" s="135">
        <v>1232000</v>
      </c>
      <c r="M70" s="135">
        <v>0</v>
      </c>
      <c r="N70" s="135">
        <v>0</v>
      </c>
      <c r="P70" s="135">
        <v>4158000</v>
      </c>
      <c r="Q70" s="135">
        <v>0</v>
      </c>
      <c r="R70" s="135" t="s">
        <v>71</v>
      </c>
      <c r="S70" s="157">
        <f t="shared" si="0"/>
        <v>1034000</v>
      </c>
      <c r="T70" s="132">
        <f t="shared" si="1"/>
        <v>3124000</v>
      </c>
      <c r="U70" s="148" t="s">
        <v>833</v>
      </c>
    </row>
    <row r="71" spans="1:21" ht="12" customHeight="1" x14ac:dyDescent="0.15">
      <c r="A71" s="137" t="s">
        <v>528</v>
      </c>
      <c r="B71" s="137"/>
      <c r="C71" s="137"/>
      <c r="D71" s="137"/>
      <c r="F71" s="137">
        <v>6951354</v>
      </c>
      <c r="G71" s="137">
        <v>5946814</v>
      </c>
      <c r="H71" s="137">
        <v>3027867</v>
      </c>
      <c r="I71" s="137">
        <v>0</v>
      </c>
      <c r="J71" s="137">
        <v>0</v>
      </c>
      <c r="K71" s="137">
        <v>5389508</v>
      </c>
      <c r="L71" s="137">
        <v>7631105</v>
      </c>
      <c r="M71" s="137">
        <v>0</v>
      </c>
      <c r="N71" s="137">
        <v>0</v>
      </c>
      <c r="P71" s="137">
        <v>28946648</v>
      </c>
      <c r="Q71" s="137">
        <v>41867755</v>
      </c>
      <c r="R71" s="138">
        <v>-0.31</v>
      </c>
      <c r="S71" s="157" t="str">
        <f t="shared" si="0"/>
        <v/>
      </c>
      <c r="T71" s="132" t="str">
        <f t="shared" si="1"/>
        <v/>
      </c>
    </row>
    <row r="72" spans="1:21" ht="12" customHeight="1" x14ac:dyDescent="0.15">
      <c r="A72" s="135" t="s">
        <v>529</v>
      </c>
      <c r="B72" s="135" t="s">
        <v>530</v>
      </c>
      <c r="C72" s="135" t="s">
        <v>435</v>
      </c>
      <c r="D72" s="135" t="s">
        <v>435</v>
      </c>
      <c r="F72" s="135">
        <v>6644012</v>
      </c>
      <c r="G72" s="135">
        <v>3784012</v>
      </c>
      <c r="H72" s="135">
        <v>1892005</v>
      </c>
      <c r="I72" s="135">
        <v>0</v>
      </c>
      <c r="J72" s="135">
        <v>0</v>
      </c>
      <c r="K72" s="135">
        <v>4949010</v>
      </c>
      <c r="L72" s="135">
        <v>4730014</v>
      </c>
      <c r="M72" s="135">
        <v>0</v>
      </c>
      <c r="N72" s="135">
        <v>0</v>
      </c>
      <c r="P72" s="135">
        <v>21999053</v>
      </c>
      <c r="Q72" s="135">
        <v>18304535</v>
      </c>
      <c r="R72" s="136">
        <v>0.2</v>
      </c>
      <c r="S72" s="157">
        <f t="shared" si="0"/>
        <v>5676017</v>
      </c>
      <c r="T72" s="132">
        <f t="shared" si="1"/>
        <v>16323036</v>
      </c>
      <c r="U72" s="148" t="s">
        <v>833</v>
      </c>
    </row>
    <row r="73" spans="1:21" ht="12" customHeight="1" x14ac:dyDescent="0.15">
      <c r="A73" s="137" t="s">
        <v>531</v>
      </c>
      <c r="B73" s="137"/>
      <c r="C73" s="137"/>
      <c r="D73" s="137"/>
      <c r="F73" s="137">
        <v>6644012</v>
      </c>
      <c r="G73" s="137">
        <v>3784012</v>
      </c>
      <c r="H73" s="137">
        <v>1892005</v>
      </c>
      <c r="I73" s="137">
        <v>0</v>
      </c>
      <c r="J73" s="137">
        <v>0</v>
      </c>
      <c r="K73" s="137">
        <v>4949010</v>
      </c>
      <c r="L73" s="137">
        <v>4730014</v>
      </c>
      <c r="M73" s="137">
        <v>0</v>
      </c>
      <c r="N73" s="137">
        <v>0</v>
      </c>
      <c r="P73" s="137">
        <v>21999053</v>
      </c>
      <c r="Q73" s="137">
        <v>80804535</v>
      </c>
      <c r="R73" s="138">
        <v>-0.73</v>
      </c>
      <c r="S73" s="157" t="str">
        <f t="shared" si="0"/>
        <v/>
      </c>
      <c r="T73" s="132" t="str">
        <f t="shared" si="1"/>
        <v/>
      </c>
    </row>
    <row r="74" spans="1:21" ht="12" customHeight="1" x14ac:dyDescent="0.15">
      <c r="A74" s="137" t="s">
        <v>532</v>
      </c>
      <c r="B74" s="137"/>
      <c r="C74" s="137"/>
      <c r="D74" s="137"/>
      <c r="F74" s="137">
        <v>0</v>
      </c>
      <c r="G74" s="137">
        <v>0</v>
      </c>
      <c r="H74" s="137">
        <v>0</v>
      </c>
      <c r="I74" s="137">
        <v>0</v>
      </c>
      <c r="J74" s="137">
        <v>0</v>
      </c>
      <c r="K74" s="137">
        <v>0</v>
      </c>
      <c r="L74" s="137">
        <v>0</v>
      </c>
      <c r="M74" s="137">
        <v>0</v>
      </c>
      <c r="N74" s="137">
        <v>0</v>
      </c>
      <c r="P74" s="137">
        <v>0</v>
      </c>
      <c r="Q74" s="137">
        <v>0</v>
      </c>
      <c r="R74" s="137" t="s">
        <v>71</v>
      </c>
      <c r="S74" s="157" t="str">
        <f t="shared" si="0"/>
        <v/>
      </c>
      <c r="T74" s="132" t="str">
        <f t="shared" si="1"/>
        <v/>
      </c>
    </row>
    <row r="75" spans="1:21" ht="12" customHeight="1" x14ac:dyDescent="0.15">
      <c r="A75" s="135" t="s">
        <v>533</v>
      </c>
      <c r="B75" s="135" t="s">
        <v>534</v>
      </c>
      <c r="C75" s="135" t="s">
        <v>435</v>
      </c>
      <c r="D75" s="135" t="s">
        <v>435</v>
      </c>
      <c r="F75" s="135">
        <v>0</v>
      </c>
      <c r="G75" s="135">
        <v>0</v>
      </c>
      <c r="H75" s="135">
        <v>0</v>
      </c>
      <c r="I75" s="135">
        <v>0</v>
      </c>
      <c r="J75" s="135">
        <v>0</v>
      </c>
      <c r="K75" s="135">
        <v>0</v>
      </c>
      <c r="L75" s="135">
        <v>3080000</v>
      </c>
      <c r="M75" s="135">
        <v>26241579</v>
      </c>
      <c r="N75" s="135">
        <v>0</v>
      </c>
      <c r="P75" s="135">
        <v>29321579</v>
      </c>
      <c r="Q75" s="135">
        <v>24870960</v>
      </c>
      <c r="R75" s="136">
        <v>0.18</v>
      </c>
      <c r="S75" s="157">
        <f t="shared" si="0"/>
        <v>0</v>
      </c>
      <c r="T75" s="132">
        <f t="shared" si="1"/>
        <v>29321579</v>
      </c>
      <c r="U75" s="148" t="s">
        <v>832</v>
      </c>
    </row>
    <row r="76" spans="1:21" ht="12" customHeight="1" x14ac:dyDescent="0.15">
      <c r="A76" s="135" t="s">
        <v>535</v>
      </c>
      <c r="B76" s="135" t="s">
        <v>536</v>
      </c>
      <c r="C76" s="135" t="s">
        <v>435</v>
      </c>
      <c r="D76" s="135" t="s">
        <v>435</v>
      </c>
      <c r="F76" s="135">
        <v>0</v>
      </c>
      <c r="G76" s="135">
        <v>0</v>
      </c>
      <c r="H76" s="135">
        <v>0</v>
      </c>
      <c r="I76" s="135">
        <v>0</v>
      </c>
      <c r="J76" s="135">
        <v>0</v>
      </c>
      <c r="K76" s="135">
        <v>0</v>
      </c>
      <c r="L76" s="135">
        <v>0</v>
      </c>
      <c r="M76" s="135">
        <v>2736140</v>
      </c>
      <c r="N76" s="135">
        <v>0</v>
      </c>
      <c r="P76" s="135">
        <v>2736140</v>
      </c>
      <c r="Q76" s="135">
        <v>17048660</v>
      </c>
      <c r="R76" s="136">
        <v>-0.84</v>
      </c>
      <c r="S76" s="157">
        <f t="shared" si="0"/>
        <v>0</v>
      </c>
      <c r="T76" s="132">
        <f t="shared" si="1"/>
        <v>2736140</v>
      </c>
      <c r="U76" s="148" t="s">
        <v>832</v>
      </c>
    </row>
    <row r="77" spans="1:21" ht="12" customHeight="1" x14ac:dyDescent="0.15">
      <c r="A77" s="135" t="s">
        <v>537</v>
      </c>
      <c r="B77" s="135" t="s">
        <v>538</v>
      </c>
      <c r="C77" s="135" t="s">
        <v>435</v>
      </c>
      <c r="D77" s="135" t="s">
        <v>435</v>
      </c>
      <c r="F77" s="135">
        <v>0</v>
      </c>
      <c r="G77" s="135">
        <v>0</v>
      </c>
      <c r="H77" s="135">
        <v>0</v>
      </c>
      <c r="I77" s="135">
        <v>0</v>
      </c>
      <c r="J77" s="135">
        <v>0</v>
      </c>
      <c r="K77" s="135">
        <v>0</v>
      </c>
      <c r="L77" s="135">
        <v>38033000</v>
      </c>
      <c r="M77" s="135">
        <v>2011500</v>
      </c>
      <c r="N77" s="135">
        <v>0</v>
      </c>
      <c r="P77" s="135">
        <v>40044500</v>
      </c>
      <c r="Q77" s="135">
        <v>3992815</v>
      </c>
      <c r="R77" s="136">
        <v>9.0299999999999994</v>
      </c>
      <c r="S77" s="157">
        <f t="shared" si="0"/>
        <v>0</v>
      </c>
      <c r="T77" s="132">
        <f t="shared" si="1"/>
        <v>40044500</v>
      </c>
      <c r="U77" s="148" t="s">
        <v>832</v>
      </c>
    </row>
    <row r="78" spans="1:21" ht="12" customHeight="1" x14ac:dyDescent="0.15">
      <c r="A78" s="135" t="s">
        <v>539</v>
      </c>
      <c r="B78" s="135" t="s">
        <v>540</v>
      </c>
      <c r="C78" s="135" t="s">
        <v>435</v>
      </c>
      <c r="D78" s="135" t="s">
        <v>435</v>
      </c>
      <c r="F78" s="135">
        <v>18824746</v>
      </c>
      <c r="G78" s="135">
        <v>26640603</v>
      </c>
      <c r="H78" s="135">
        <v>6265519</v>
      </c>
      <c r="I78" s="135">
        <v>0</v>
      </c>
      <c r="J78" s="135">
        <v>0</v>
      </c>
      <c r="K78" s="135">
        <v>15618062</v>
      </c>
      <c r="L78" s="135">
        <v>11152031</v>
      </c>
      <c r="M78" s="135">
        <v>0</v>
      </c>
      <c r="N78" s="135">
        <v>0</v>
      </c>
      <c r="P78" s="135">
        <v>78500961</v>
      </c>
      <c r="Q78" s="135">
        <v>55589875</v>
      </c>
      <c r="R78" s="136">
        <v>0.41</v>
      </c>
      <c r="S78" s="157">
        <f t="shared" si="0"/>
        <v>32906122</v>
      </c>
      <c r="T78" s="132">
        <f t="shared" si="1"/>
        <v>45594839</v>
      </c>
      <c r="U78" s="148" t="s">
        <v>832</v>
      </c>
    </row>
    <row r="79" spans="1:21" ht="12" customHeight="1" x14ac:dyDescent="0.15">
      <c r="A79" s="137" t="s">
        <v>541</v>
      </c>
      <c r="B79" s="137"/>
      <c r="C79" s="137"/>
      <c r="D79" s="137"/>
      <c r="F79" s="137">
        <v>18824746</v>
      </c>
      <c r="G79" s="137">
        <v>26640603</v>
      </c>
      <c r="H79" s="137">
        <v>6265519</v>
      </c>
      <c r="I79" s="137">
        <v>0</v>
      </c>
      <c r="J79" s="137">
        <v>0</v>
      </c>
      <c r="K79" s="137">
        <v>15618062</v>
      </c>
      <c r="L79" s="137">
        <v>52265031</v>
      </c>
      <c r="M79" s="137">
        <v>30989219</v>
      </c>
      <c r="N79" s="137">
        <v>0</v>
      </c>
      <c r="P79" s="137">
        <v>150603180</v>
      </c>
      <c r="Q79" s="137">
        <v>101502310</v>
      </c>
      <c r="R79" s="138">
        <v>0.48</v>
      </c>
      <c r="S79" s="157" t="str">
        <f t="shared" si="0"/>
        <v/>
      </c>
      <c r="T79" s="132" t="str">
        <f t="shared" si="1"/>
        <v/>
      </c>
    </row>
    <row r="80" spans="1:21" ht="12" customHeight="1" x14ac:dyDescent="0.15">
      <c r="A80" s="137" t="s">
        <v>542</v>
      </c>
      <c r="B80" s="137"/>
      <c r="C80" s="137"/>
      <c r="D80" s="137"/>
      <c r="F80" s="137">
        <v>0</v>
      </c>
      <c r="G80" s="137">
        <v>0</v>
      </c>
      <c r="H80" s="137">
        <v>0</v>
      </c>
      <c r="I80" s="137">
        <v>0</v>
      </c>
      <c r="J80" s="137">
        <v>0</v>
      </c>
      <c r="K80" s="137">
        <v>0</v>
      </c>
      <c r="L80" s="137">
        <v>0</v>
      </c>
      <c r="M80" s="137">
        <v>0</v>
      </c>
      <c r="N80" s="137">
        <v>0</v>
      </c>
      <c r="P80" s="137">
        <v>0</v>
      </c>
      <c r="Q80" s="137">
        <v>0</v>
      </c>
      <c r="R80" s="137" t="s">
        <v>71</v>
      </c>
      <c r="S80" s="157" t="str">
        <f t="shared" si="0"/>
        <v/>
      </c>
      <c r="T80" s="132" t="str">
        <f t="shared" si="1"/>
        <v/>
      </c>
    </row>
    <row r="81" spans="1:21" ht="12" customHeight="1" x14ac:dyDescent="0.15">
      <c r="A81" s="139" t="s">
        <v>543</v>
      </c>
      <c r="B81" s="139"/>
      <c r="C81" s="139"/>
      <c r="D81" s="139"/>
      <c r="F81" s="139">
        <v>274107061</v>
      </c>
      <c r="G81" s="139">
        <v>277890075</v>
      </c>
      <c r="H81" s="139">
        <v>131599869</v>
      </c>
      <c r="I81" s="139">
        <v>0</v>
      </c>
      <c r="J81" s="139">
        <v>0</v>
      </c>
      <c r="K81" s="139">
        <v>266948326</v>
      </c>
      <c r="L81" s="139">
        <v>359023855</v>
      </c>
      <c r="M81" s="139">
        <v>30989219</v>
      </c>
      <c r="N81" s="139">
        <v>0</v>
      </c>
      <c r="P81" s="139">
        <v>1340558405</v>
      </c>
      <c r="Q81" s="139">
        <v>961836445</v>
      </c>
      <c r="R81" s="140">
        <v>0.39</v>
      </c>
      <c r="S81" s="157" t="str">
        <f t="shared" si="0"/>
        <v/>
      </c>
      <c r="T81" s="132" t="str">
        <f t="shared" si="1"/>
        <v/>
      </c>
    </row>
    <row r="82" spans="1:21" ht="12" customHeight="1" x14ac:dyDescent="0.15">
      <c r="A82" s="135" t="s">
        <v>544</v>
      </c>
      <c r="B82" s="135" t="s">
        <v>545</v>
      </c>
      <c r="C82" s="135" t="s">
        <v>435</v>
      </c>
      <c r="D82" s="135" t="s">
        <v>435</v>
      </c>
      <c r="F82" s="135">
        <v>5092119</v>
      </c>
      <c r="G82" s="135">
        <v>5092119</v>
      </c>
      <c r="H82" s="135">
        <v>2546059</v>
      </c>
      <c r="I82" s="135">
        <v>0</v>
      </c>
      <c r="J82" s="135">
        <v>0</v>
      </c>
      <c r="K82" s="135">
        <v>5092119</v>
      </c>
      <c r="L82" s="135">
        <v>6169126</v>
      </c>
      <c r="M82" s="135">
        <v>0</v>
      </c>
      <c r="N82" s="135">
        <v>0</v>
      </c>
      <c r="P82" s="135">
        <v>23991542</v>
      </c>
      <c r="Q82" s="135">
        <v>15321120</v>
      </c>
      <c r="R82" s="136">
        <v>0.56999999999999995</v>
      </c>
      <c r="S82" s="157">
        <f t="shared" si="0"/>
        <v>7638178</v>
      </c>
      <c r="T82" s="132">
        <f t="shared" si="1"/>
        <v>16353364</v>
      </c>
      <c r="U82" s="148" t="s">
        <v>832</v>
      </c>
    </row>
    <row r="83" spans="1:21" ht="12" customHeight="1" x14ac:dyDescent="0.15">
      <c r="A83" s="137" t="s">
        <v>546</v>
      </c>
      <c r="B83" s="137"/>
      <c r="C83" s="137"/>
      <c r="D83" s="137"/>
      <c r="F83" s="137">
        <v>5092119</v>
      </c>
      <c r="G83" s="137">
        <v>5092119</v>
      </c>
      <c r="H83" s="137">
        <v>2546059</v>
      </c>
      <c r="I83" s="137">
        <v>0</v>
      </c>
      <c r="J83" s="137">
        <v>0</v>
      </c>
      <c r="K83" s="137">
        <v>5092119</v>
      </c>
      <c r="L83" s="137">
        <v>6169126</v>
      </c>
      <c r="M83" s="137">
        <v>0</v>
      </c>
      <c r="N83" s="137">
        <v>0</v>
      </c>
      <c r="P83" s="137">
        <v>23991542</v>
      </c>
      <c r="Q83" s="137">
        <v>15321120</v>
      </c>
      <c r="R83" s="138">
        <v>0.56999999999999995</v>
      </c>
      <c r="S83" s="157" t="str">
        <f t="shared" si="0"/>
        <v/>
      </c>
      <c r="T83" s="132" t="str">
        <f t="shared" si="1"/>
        <v/>
      </c>
    </row>
    <row r="84" spans="1:21" ht="12" customHeight="1" x14ac:dyDescent="0.15">
      <c r="A84" s="135" t="s">
        <v>547</v>
      </c>
      <c r="B84" s="135" t="s">
        <v>548</v>
      </c>
      <c r="C84" s="135" t="s">
        <v>435</v>
      </c>
      <c r="D84" s="135" t="s">
        <v>435</v>
      </c>
      <c r="F84" s="135">
        <v>57000901</v>
      </c>
      <c r="G84" s="135">
        <v>33691375</v>
      </c>
      <c r="H84" s="135">
        <v>12906250</v>
      </c>
      <c r="I84" s="135">
        <v>0</v>
      </c>
      <c r="J84" s="135">
        <v>0</v>
      </c>
      <c r="K84" s="135">
        <v>9609924</v>
      </c>
      <c r="L84" s="135">
        <v>6089635</v>
      </c>
      <c r="M84" s="135">
        <v>0</v>
      </c>
      <c r="N84" s="135">
        <v>0</v>
      </c>
      <c r="P84" s="135">
        <v>119298085</v>
      </c>
      <c r="Q84" s="135">
        <v>128471195</v>
      </c>
      <c r="R84" s="136">
        <v>-7.0000000000000007E-2</v>
      </c>
      <c r="S84" s="157">
        <f t="shared" si="0"/>
        <v>46597625</v>
      </c>
      <c r="T84" s="132">
        <f t="shared" si="1"/>
        <v>72700460</v>
      </c>
      <c r="U84" s="148" t="s">
        <v>833</v>
      </c>
    </row>
    <row r="85" spans="1:21" ht="12" customHeight="1" x14ac:dyDescent="0.15">
      <c r="A85" s="135" t="s">
        <v>549</v>
      </c>
      <c r="B85" s="135" t="s">
        <v>550</v>
      </c>
      <c r="C85" s="135" t="s">
        <v>435</v>
      </c>
      <c r="D85" s="135" t="s">
        <v>435</v>
      </c>
      <c r="F85" s="135">
        <v>113589000</v>
      </c>
      <c r="G85" s="135">
        <v>91614183</v>
      </c>
      <c r="H85" s="135">
        <v>30947000</v>
      </c>
      <c r="I85" s="135">
        <v>0</v>
      </c>
      <c r="J85" s="135">
        <v>0</v>
      </c>
      <c r="K85" s="135">
        <v>17024000</v>
      </c>
      <c r="L85" s="135">
        <v>0</v>
      </c>
      <c r="M85" s="135">
        <v>0</v>
      </c>
      <c r="N85" s="135">
        <v>0</v>
      </c>
      <c r="P85" s="135">
        <v>253174183</v>
      </c>
      <c r="Q85" s="135">
        <v>163331335</v>
      </c>
      <c r="R85" s="136">
        <v>0.55000000000000004</v>
      </c>
      <c r="S85" s="157">
        <f t="shared" si="0"/>
        <v>122561183</v>
      </c>
      <c r="T85" s="132">
        <f t="shared" si="1"/>
        <v>130613000</v>
      </c>
      <c r="U85" s="148" t="s">
        <v>833</v>
      </c>
    </row>
    <row r="86" spans="1:21" ht="12" customHeight="1" x14ac:dyDescent="0.15">
      <c r="A86" s="135" t="s">
        <v>551</v>
      </c>
      <c r="B86" s="135" t="s">
        <v>552</v>
      </c>
      <c r="C86" s="135" t="s">
        <v>435</v>
      </c>
      <c r="D86" s="135" t="s">
        <v>435</v>
      </c>
      <c r="F86" s="135">
        <v>37543510</v>
      </c>
      <c r="G86" s="135">
        <v>13609448</v>
      </c>
      <c r="H86" s="135">
        <v>1055450</v>
      </c>
      <c r="I86" s="135">
        <v>0</v>
      </c>
      <c r="J86" s="135">
        <v>0</v>
      </c>
      <c r="K86" s="135">
        <v>21799720</v>
      </c>
      <c r="L86" s="135">
        <v>6285617</v>
      </c>
      <c r="M86" s="135">
        <v>0</v>
      </c>
      <c r="N86" s="135">
        <v>0</v>
      </c>
      <c r="P86" s="135">
        <v>80293745</v>
      </c>
      <c r="Q86" s="135">
        <v>152014330</v>
      </c>
      <c r="R86" s="136">
        <v>-0.47</v>
      </c>
      <c r="S86" s="157">
        <f t="shared" si="0"/>
        <v>14664898</v>
      </c>
      <c r="T86" s="132">
        <f t="shared" si="1"/>
        <v>65628847</v>
      </c>
      <c r="U86" s="148" t="s">
        <v>833</v>
      </c>
    </row>
    <row r="87" spans="1:21" ht="12" customHeight="1" x14ac:dyDescent="0.15">
      <c r="A87" s="135" t="s">
        <v>553</v>
      </c>
      <c r="B87" s="135" t="s">
        <v>554</v>
      </c>
      <c r="C87" s="135" t="s">
        <v>435</v>
      </c>
      <c r="D87" s="135" t="s">
        <v>435</v>
      </c>
      <c r="F87" s="135">
        <v>26366414</v>
      </c>
      <c r="G87" s="135">
        <v>6204817</v>
      </c>
      <c r="H87" s="135">
        <v>424000</v>
      </c>
      <c r="I87" s="135">
        <v>0</v>
      </c>
      <c r="J87" s="135">
        <v>0</v>
      </c>
      <c r="K87" s="135">
        <v>1557691</v>
      </c>
      <c r="L87" s="135">
        <v>3803043</v>
      </c>
      <c r="M87" s="135">
        <v>0</v>
      </c>
      <c r="N87" s="135">
        <v>0</v>
      </c>
      <c r="P87" s="135">
        <v>38355965</v>
      </c>
      <c r="Q87" s="135">
        <v>0</v>
      </c>
      <c r="R87" s="135" t="s">
        <v>71</v>
      </c>
      <c r="S87" s="157">
        <f t="shared" si="0"/>
        <v>6628817</v>
      </c>
      <c r="T87" s="132">
        <f t="shared" si="1"/>
        <v>31727148</v>
      </c>
      <c r="U87" s="148" t="s">
        <v>833</v>
      </c>
    </row>
    <row r="88" spans="1:21" ht="12" customHeight="1" x14ac:dyDescent="0.15">
      <c r="A88" s="135" t="s">
        <v>555</v>
      </c>
      <c r="B88" s="135" t="s">
        <v>556</v>
      </c>
      <c r="C88" s="135" t="s">
        <v>435</v>
      </c>
      <c r="D88" s="135" t="s">
        <v>435</v>
      </c>
      <c r="F88" s="135">
        <v>125218048</v>
      </c>
      <c r="G88" s="135">
        <v>53290173</v>
      </c>
      <c r="H88" s="135">
        <v>1200000</v>
      </c>
      <c r="I88" s="135">
        <v>0</v>
      </c>
      <c r="J88" s="135">
        <v>0</v>
      </c>
      <c r="K88" s="135">
        <v>18429661</v>
      </c>
      <c r="L88" s="135">
        <v>12625785</v>
      </c>
      <c r="M88" s="135">
        <v>0</v>
      </c>
      <c r="N88" s="135">
        <v>0</v>
      </c>
      <c r="P88" s="135">
        <v>210763667</v>
      </c>
      <c r="Q88" s="135">
        <v>386425405</v>
      </c>
      <c r="R88" s="136">
        <v>-0.45</v>
      </c>
      <c r="S88" s="157">
        <f t="shared" si="0"/>
        <v>54490173</v>
      </c>
      <c r="T88" s="132">
        <f t="shared" si="1"/>
        <v>156273494</v>
      </c>
      <c r="U88" s="148" t="s">
        <v>833</v>
      </c>
    </row>
    <row r="89" spans="1:21" ht="12" customHeight="1" x14ac:dyDescent="0.15">
      <c r="A89" s="135" t="s">
        <v>557</v>
      </c>
      <c r="B89" s="135" t="s">
        <v>558</v>
      </c>
      <c r="C89" s="135" t="s">
        <v>435</v>
      </c>
      <c r="D89" s="135" t="s">
        <v>435</v>
      </c>
      <c r="F89" s="135">
        <v>39331500</v>
      </c>
      <c r="G89" s="135">
        <v>3300000</v>
      </c>
      <c r="H89" s="135">
        <v>2700000</v>
      </c>
      <c r="I89" s="135">
        <v>0</v>
      </c>
      <c r="J89" s="135">
        <v>0</v>
      </c>
      <c r="K89" s="135">
        <v>3583625</v>
      </c>
      <c r="L89" s="135">
        <v>2844375</v>
      </c>
      <c r="M89" s="135">
        <v>0</v>
      </c>
      <c r="N89" s="135">
        <v>0</v>
      </c>
      <c r="P89" s="135">
        <v>51759500</v>
      </c>
      <c r="Q89" s="135">
        <v>141359665</v>
      </c>
      <c r="R89" s="136">
        <v>-0.63</v>
      </c>
      <c r="S89" s="157">
        <f t="shared" si="0"/>
        <v>6000000</v>
      </c>
      <c r="T89" s="132">
        <f t="shared" si="1"/>
        <v>45759500</v>
      </c>
      <c r="U89" s="148" t="s">
        <v>833</v>
      </c>
    </row>
    <row r="90" spans="1:21" ht="12" customHeight="1" x14ac:dyDescent="0.15">
      <c r="A90" s="135" t="s">
        <v>559</v>
      </c>
      <c r="B90" s="135" t="s">
        <v>560</v>
      </c>
      <c r="C90" s="135" t="s">
        <v>435</v>
      </c>
      <c r="D90" s="135" t="s">
        <v>435</v>
      </c>
      <c r="F90" s="135">
        <v>10636816</v>
      </c>
      <c r="G90" s="135">
        <v>19053724</v>
      </c>
      <c r="H90" s="135">
        <v>0</v>
      </c>
      <c r="I90" s="135">
        <v>0</v>
      </c>
      <c r="J90" s="135">
        <v>0</v>
      </c>
      <c r="K90" s="135">
        <v>13148498</v>
      </c>
      <c r="L90" s="135">
        <v>9114451</v>
      </c>
      <c r="M90" s="135">
        <v>0</v>
      </c>
      <c r="N90" s="135">
        <v>0</v>
      </c>
      <c r="P90" s="135">
        <v>51953489</v>
      </c>
      <c r="Q90" s="135">
        <v>57616395</v>
      </c>
      <c r="R90" s="136">
        <v>-0.1</v>
      </c>
      <c r="S90" s="157">
        <f t="shared" ref="S90:S135" si="2">IF(B90&lt;&gt;0,G90+H90,"")</f>
        <v>19053724</v>
      </c>
      <c r="T90" s="132">
        <f t="shared" ref="T90:T135" si="3">IF(B90&lt;&gt;0,F90+SUM(I90:N90),"")</f>
        <v>32899765</v>
      </c>
      <c r="U90" s="148" t="s">
        <v>833</v>
      </c>
    </row>
    <row r="91" spans="1:21" ht="12" customHeight="1" x14ac:dyDescent="0.15">
      <c r="A91" s="137" t="s">
        <v>561</v>
      </c>
      <c r="B91" s="137"/>
      <c r="C91" s="137"/>
      <c r="D91" s="137"/>
      <c r="F91" s="137">
        <v>409686189</v>
      </c>
      <c r="G91" s="137">
        <v>220763720</v>
      </c>
      <c r="H91" s="137">
        <v>49232700</v>
      </c>
      <c r="I91" s="137">
        <v>0</v>
      </c>
      <c r="J91" s="137">
        <v>0</v>
      </c>
      <c r="K91" s="137">
        <v>85153119</v>
      </c>
      <c r="L91" s="137">
        <v>40762906</v>
      </c>
      <c r="M91" s="137">
        <v>0</v>
      </c>
      <c r="N91" s="137">
        <v>0</v>
      </c>
      <c r="P91" s="137">
        <v>805598634</v>
      </c>
      <c r="Q91" s="137">
        <v>1029218325</v>
      </c>
      <c r="R91" s="138">
        <v>-0.22</v>
      </c>
      <c r="S91" s="157" t="str">
        <f t="shared" si="2"/>
        <v/>
      </c>
      <c r="T91" s="132" t="str">
        <f t="shared" si="3"/>
        <v/>
      </c>
    </row>
    <row r="92" spans="1:21" ht="12" customHeight="1" x14ac:dyDescent="0.15">
      <c r="A92" s="135" t="s">
        <v>562</v>
      </c>
      <c r="B92" s="135" t="s">
        <v>563</v>
      </c>
      <c r="C92" s="135" t="s">
        <v>435</v>
      </c>
      <c r="D92" s="135" t="s">
        <v>435</v>
      </c>
      <c r="F92" s="135">
        <v>1558457800</v>
      </c>
      <c r="G92" s="135">
        <v>0</v>
      </c>
      <c r="H92" s="135">
        <v>0</v>
      </c>
      <c r="I92" s="135">
        <v>0</v>
      </c>
      <c r="J92" s="135">
        <v>0</v>
      </c>
      <c r="K92" s="135">
        <v>0</v>
      </c>
      <c r="L92" s="135">
        <v>0</v>
      </c>
      <c r="M92" s="135">
        <v>0</v>
      </c>
      <c r="N92" s="135">
        <v>0</v>
      </c>
      <c r="P92" s="135">
        <v>1558457800</v>
      </c>
      <c r="Q92" s="135">
        <v>0</v>
      </c>
      <c r="R92" s="135" t="s">
        <v>71</v>
      </c>
      <c r="S92" s="157">
        <f t="shared" si="2"/>
        <v>0</v>
      </c>
      <c r="T92" s="132">
        <f t="shared" si="3"/>
        <v>1558457800</v>
      </c>
      <c r="U92" s="158" t="s">
        <v>830</v>
      </c>
    </row>
    <row r="93" spans="1:21" ht="12" customHeight="1" x14ac:dyDescent="0.15">
      <c r="A93" s="135" t="s">
        <v>564</v>
      </c>
      <c r="B93" s="135" t="s">
        <v>565</v>
      </c>
      <c r="C93" s="135" t="s">
        <v>435</v>
      </c>
      <c r="D93" s="135" t="s">
        <v>435</v>
      </c>
      <c r="F93" s="135">
        <v>94661000</v>
      </c>
      <c r="G93" s="135">
        <v>0</v>
      </c>
      <c r="H93" s="135">
        <v>0</v>
      </c>
      <c r="I93" s="135">
        <v>0</v>
      </c>
      <c r="J93" s="135">
        <v>0</v>
      </c>
      <c r="K93" s="135">
        <v>0</v>
      </c>
      <c r="L93" s="135">
        <v>0</v>
      </c>
      <c r="M93" s="135">
        <v>0</v>
      </c>
      <c r="N93" s="135">
        <v>0</v>
      </c>
      <c r="P93" s="135">
        <v>94661000</v>
      </c>
      <c r="Q93" s="135">
        <v>401918365</v>
      </c>
      <c r="R93" s="136">
        <v>-0.76</v>
      </c>
      <c r="S93" s="157">
        <f t="shared" si="2"/>
        <v>0</v>
      </c>
      <c r="T93" s="132">
        <f t="shared" si="3"/>
        <v>94661000</v>
      </c>
      <c r="U93" s="158" t="s">
        <v>830</v>
      </c>
    </row>
    <row r="94" spans="1:21" ht="12" customHeight="1" x14ac:dyDescent="0.15">
      <c r="A94" s="135" t="s">
        <v>566</v>
      </c>
      <c r="B94" s="135" t="s">
        <v>567</v>
      </c>
      <c r="C94" s="135" t="s">
        <v>435</v>
      </c>
      <c r="D94" s="135" t="s">
        <v>435</v>
      </c>
      <c r="F94" s="135">
        <v>353686000</v>
      </c>
      <c r="G94" s="135">
        <v>0</v>
      </c>
      <c r="H94" s="135">
        <v>0</v>
      </c>
      <c r="I94" s="135">
        <v>0</v>
      </c>
      <c r="J94" s="135">
        <v>0</v>
      </c>
      <c r="K94" s="135">
        <v>0</v>
      </c>
      <c r="L94" s="135">
        <v>0</v>
      </c>
      <c r="M94" s="135">
        <v>0</v>
      </c>
      <c r="N94" s="135">
        <v>0</v>
      </c>
      <c r="P94" s="135">
        <v>353686000</v>
      </c>
      <c r="Q94" s="135">
        <v>422062500</v>
      </c>
      <c r="R94" s="136">
        <v>-0.16</v>
      </c>
      <c r="S94" s="157">
        <f t="shared" si="2"/>
        <v>0</v>
      </c>
      <c r="T94" s="132">
        <f t="shared" si="3"/>
        <v>353686000</v>
      </c>
      <c r="U94" s="158" t="s">
        <v>830</v>
      </c>
    </row>
    <row r="95" spans="1:21" ht="12" customHeight="1" x14ac:dyDescent="0.15">
      <c r="A95" s="135" t="s">
        <v>568</v>
      </c>
      <c r="B95" s="135" t="s">
        <v>569</v>
      </c>
      <c r="C95" s="135" t="s">
        <v>435</v>
      </c>
      <c r="D95" s="135" t="s">
        <v>435</v>
      </c>
      <c r="F95" s="135">
        <v>0</v>
      </c>
      <c r="G95" s="135">
        <v>0</v>
      </c>
      <c r="H95" s="135">
        <v>0</v>
      </c>
      <c r="I95" s="135">
        <v>0</v>
      </c>
      <c r="J95" s="135">
        <v>0</v>
      </c>
      <c r="K95" s="135">
        <v>0</v>
      </c>
      <c r="L95" s="135">
        <v>10000000</v>
      </c>
      <c r="M95" s="135">
        <v>0</v>
      </c>
      <c r="N95" s="135">
        <v>0</v>
      </c>
      <c r="P95" s="135">
        <v>10000000</v>
      </c>
      <c r="Q95" s="135">
        <v>81818180</v>
      </c>
      <c r="R95" s="136">
        <v>-0.88</v>
      </c>
      <c r="S95" s="157">
        <f t="shared" si="2"/>
        <v>0</v>
      </c>
      <c r="T95" s="132">
        <f t="shared" si="3"/>
        <v>10000000</v>
      </c>
      <c r="U95" s="158" t="s">
        <v>830</v>
      </c>
    </row>
    <row r="96" spans="1:21" ht="12" customHeight="1" x14ac:dyDescent="0.15">
      <c r="A96" s="135" t="s">
        <v>570</v>
      </c>
      <c r="B96" s="135" t="s">
        <v>571</v>
      </c>
      <c r="C96" s="135" t="s">
        <v>435</v>
      </c>
      <c r="D96" s="135" t="s">
        <v>435</v>
      </c>
      <c r="F96" s="135">
        <v>0</v>
      </c>
      <c r="G96" s="135">
        <v>0</v>
      </c>
      <c r="H96" s="135">
        <v>0</v>
      </c>
      <c r="I96" s="135">
        <v>6050000</v>
      </c>
      <c r="J96" s="135">
        <v>0</v>
      </c>
      <c r="K96" s="135">
        <v>0</v>
      </c>
      <c r="L96" s="135">
        <v>0</v>
      </c>
      <c r="M96" s="135">
        <v>0</v>
      </c>
      <c r="N96" s="135">
        <v>0</v>
      </c>
      <c r="P96" s="135">
        <v>6050000</v>
      </c>
      <c r="Q96" s="135">
        <v>125000000</v>
      </c>
      <c r="R96" s="136">
        <v>-0.95</v>
      </c>
      <c r="S96" s="157">
        <f t="shared" si="2"/>
        <v>0</v>
      </c>
      <c r="T96" s="132">
        <f t="shared" si="3"/>
        <v>6050000</v>
      </c>
      <c r="U96" s="158" t="s">
        <v>830</v>
      </c>
    </row>
    <row r="97" spans="1:21" ht="12" customHeight="1" x14ac:dyDescent="0.15">
      <c r="A97" s="135" t="s">
        <v>572</v>
      </c>
      <c r="B97" s="135" t="s">
        <v>573</v>
      </c>
      <c r="C97" s="135" t="s">
        <v>435</v>
      </c>
      <c r="D97" s="135" t="s">
        <v>435</v>
      </c>
      <c r="F97" s="135">
        <v>4290000</v>
      </c>
      <c r="G97" s="135">
        <v>0</v>
      </c>
      <c r="H97" s="135">
        <v>0</v>
      </c>
      <c r="I97" s="135">
        <v>0</v>
      </c>
      <c r="J97" s="135">
        <v>0</v>
      </c>
      <c r="K97" s="135">
        <v>0</v>
      </c>
      <c r="L97" s="135">
        <v>0</v>
      </c>
      <c r="M97" s="135">
        <v>0</v>
      </c>
      <c r="N97" s="135">
        <v>0</v>
      </c>
      <c r="P97" s="135">
        <v>4290000</v>
      </c>
      <c r="Q97" s="135">
        <v>0</v>
      </c>
      <c r="R97" s="135" t="s">
        <v>71</v>
      </c>
      <c r="S97" s="157">
        <f t="shared" si="2"/>
        <v>0</v>
      </c>
      <c r="T97" s="132">
        <f t="shared" si="3"/>
        <v>4290000</v>
      </c>
      <c r="U97" s="158" t="s">
        <v>830</v>
      </c>
    </row>
    <row r="98" spans="1:21" ht="12" customHeight="1" x14ac:dyDescent="0.15">
      <c r="A98" s="137" t="s">
        <v>574</v>
      </c>
      <c r="B98" s="137"/>
      <c r="C98" s="137"/>
      <c r="D98" s="137"/>
      <c r="F98" s="137">
        <v>2011094800</v>
      </c>
      <c r="G98" s="137">
        <v>0</v>
      </c>
      <c r="H98" s="137">
        <v>0</v>
      </c>
      <c r="I98" s="137">
        <v>6050000</v>
      </c>
      <c r="J98" s="137">
        <v>0</v>
      </c>
      <c r="K98" s="137">
        <v>0</v>
      </c>
      <c r="L98" s="137">
        <v>10000000</v>
      </c>
      <c r="M98" s="137">
        <v>0</v>
      </c>
      <c r="N98" s="137">
        <v>0</v>
      </c>
      <c r="P98" s="137">
        <v>2027144800</v>
      </c>
      <c r="Q98" s="137">
        <v>1124549045</v>
      </c>
      <c r="R98" s="138">
        <v>0.8</v>
      </c>
      <c r="S98" s="157" t="str">
        <f t="shared" si="2"/>
        <v/>
      </c>
      <c r="T98" s="132" t="str">
        <f t="shared" si="3"/>
        <v/>
      </c>
    </row>
    <row r="99" spans="1:21" ht="12" customHeight="1" x14ac:dyDescent="0.15">
      <c r="A99" s="137" t="s">
        <v>575</v>
      </c>
      <c r="B99" s="137"/>
      <c r="C99" s="137"/>
      <c r="D99" s="137"/>
      <c r="F99" s="137">
        <v>0</v>
      </c>
      <c r="G99" s="137">
        <v>0</v>
      </c>
      <c r="H99" s="137">
        <v>0</v>
      </c>
      <c r="I99" s="137">
        <v>0</v>
      </c>
      <c r="J99" s="137">
        <v>0</v>
      </c>
      <c r="K99" s="137">
        <v>0</v>
      </c>
      <c r="L99" s="137">
        <v>0</v>
      </c>
      <c r="M99" s="137">
        <v>0</v>
      </c>
      <c r="N99" s="137">
        <v>0</v>
      </c>
      <c r="P99" s="137">
        <v>0</v>
      </c>
      <c r="Q99" s="137">
        <v>0</v>
      </c>
      <c r="R99" s="137" t="s">
        <v>71</v>
      </c>
      <c r="S99" s="157" t="str">
        <f t="shared" si="2"/>
        <v/>
      </c>
      <c r="T99" s="132" t="str">
        <f t="shared" si="3"/>
        <v/>
      </c>
    </row>
    <row r="100" spans="1:21" ht="12" customHeight="1" x14ac:dyDescent="0.15">
      <c r="A100" s="135" t="s">
        <v>576</v>
      </c>
      <c r="B100" s="135" t="s">
        <v>577</v>
      </c>
      <c r="C100" s="135" t="s">
        <v>435</v>
      </c>
      <c r="D100" s="135" t="s">
        <v>435</v>
      </c>
      <c r="F100" s="135">
        <v>0</v>
      </c>
      <c r="G100" s="135">
        <v>3469739</v>
      </c>
      <c r="H100" s="135">
        <v>33478297</v>
      </c>
      <c r="I100" s="135">
        <v>0</v>
      </c>
      <c r="J100" s="135">
        <v>0</v>
      </c>
      <c r="K100" s="135">
        <v>9864717</v>
      </c>
      <c r="L100" s="135">
        <v>0</v>
      </c>
      <c r="M100" s="135">
        <v>0</v>
      </c>
      <c r="N100" s="135">
        <v>0</v>
      </c>
      <c r="P100" s="135">
        <v>46812753</v>
      </c>
      <c r="Q100" s="135">
        <v>67135420</v>
      </c>
      <c r="R100" s="136">
        <v>-0.3</v>
      </c>
      <c r="S100" s="157">
        <f t="shared" si="2"/>
        <v>36948036</v>
      </c>
      <c r="T100" s="132">
        <f t="shared" si="3"/>
        <v>9864717</v>
      </c>
      <c r="U100" s="148" t="s">
        <v>833</v>
      </c>
    </row>
    <row r="101" spans="1:21" ht="12" customHeight="1" x14ac:dyDescent="0.15">
      <c r="A101" s="137" t="s">
        <v>578</v>
      </c>
      <c r="B101" s="137"/>
      <c r="C101" s="137"/>
      <c r="D101" s="137"/>
      <c r="F101" s="137">
        <v>0</v>
      </c>
      <c r="G101" s="137">
        <v>3469739</v>
      </c>
      <c r="H101" s="137">
        <v>33478297</v>
      </c>
      <c r="I101" s="137">
        <v>0</v>
      </c>
      <c r="J101" s="137">
        <v>0</v>
      </c>
      <c r="K101" s="137">
        <v>9864717</v>
      </c>
      <c r="L101" s="137">
        <v>0</v>
      </c>
      <c r="M101" s="137">
        <v>0</v>
      </c>
      <c r="N101" s="137">
        <v>0</v>
      </c>
      <c r="P101" s="137">
        <v>46812753</v>
      </c>
      <c r="Q101" s="137">
        <v>67135420</v>
      </c>
      <c r="R101" s="138">
        <v>-0.3</v>
      </c>
      <c r="S101" s="157" t="str">
        <f t="shared" si="2"/>
        <v/>
      </c>
      <c r="T101" s="132" t="str">
        <f t="shared" si="3"/>
        <v/>
      </c>
    </row>
    <row r="102" spans="1:21" ht="12" customHeight="1" x14ac:dyDescent="0.15">
      <c r="A102" s="135" t="s">
        <v>579</v>
      </c>
      <c r="B102" s="135" t="s">
        <v>580</v>
      </c>
      <c r="C102" s="135" t="s">
        <v>435</v>
      </c>
      <c r="D102" s="135" t="s">
        <v>435</v>
      </c>
      <c r="F102" s="135">
        <v>0</v>
      </c>
      <c r="G102" s="135">
        <v>8100000</v>
      </c>
      <c r="H102" s="135">
        <v>9800000</v>
      </c>
      <c r="I102" s="135">
        <v>0</v>
      </c>
      <c r="J102" s="135">
        <v>0</v>
      </c>
      <c r="K102" s="135">
        <v>1130584</v>
      </c>
      <c r="L102" s="135">
        <v>0</v>
      </c>
      <c r="M102" s="135">
        <v>0</v>
      </c>
      <c r="N102" s="135">
        <v>0</v>
      </c>
      <c r="P102" s="135">
        <v>19030584</v>
      </c>
      <c r="Q102" s="135">
        <v>0</v>
      </c>
      <c r="R102" s="135" t="s">
        <v>71</v>
      </c>
      <c r="S102" s="157">
        <f t="shared" si="2"/>
        <v>17900000</v>
      </c>
      <c r="T102" s="132">
        <f t="shared" si="3"/>
        <v>1130584</v>
      </c>
      <c r="U102" s="148" t="s">
        <v>833</v>
      </c>
    </row>
    <row r="103" spans="1:21" ht="12" customHeight="1" x14ac:dyDescent="0.15">
      <c r="A103" s="135" t="s">
        <v>581</v>
      </c>
      <c r="B103" s="135" t="s">
        <v>582</v>
      </c>
      <c r="C103" s="135" t="s">
        <v>435</v>
      </c>
      <c r="D103" s="135" t="s">
        <v>435</v>
      </c>
      <c r="F103" s="135">
        <v>0</v>
      </c>
      <c r="G103" s="135">
        <v>0</v>
      </c>
      <c r="H103" s="135">
        <v>0</v>
      </c>
      <c r="I103" s="135">
        <v>0</v>
      </c>
      <c r="J103" s="135">
        <v>0</v>
      </c>
      <c r="K103" s="135">
        <v>350000</v>
      </c>
      <c r="L103" s="135">
        <v>0</v>
      </c>
      <c r="M103" s="135">
        <v>0</v>
      </c>
      <c r="N103" s="135">
        <v>0</v>
      </c>
      <c r="P103" s="135">
        <v>350000</v>
      </c>
      <c r="Q103" s="135">
        <v>12281255</v>
      </c>
      <c r="R103" s="136">
        <v>-0.97</v>
      </c>
      <c r="S103" s="157">
        <f t="shared" si="2"/>
        <v>0</v>
      </c>
      <c r="T103" s="132">
        <f t="shared" si="3"/>
        <v>350000</v>
      </c>
      <c r="U103" s="148" t="s">
        <v>833</v>
      </c>
    </row>
    <row r="104" spans="1:21" ht="12" customHeight="1" x14ac:dyDescent="0.15">
      <c r="A104" s="135" t="s">
        <v>583</v>
      </c>
      <c r="B104" s="135" t="s">
        <v>584</v>
      </c>
      <c r="C104" s="135" t="s">
        <v>435</v>
      </c>
      <c r="D104" s="135" t="s">
        <v>435</v>
      </c>
      <c r="F104" s="135">
        <v>2399501</v>
      </c>
      <c r="G104" s="135">
        <v>5440001</v>
      </c>
      <c r="H104" s="135">
        <v>2399501</v>
      </c>
      <c r="I104" s="135">
        <v>0</v>
      </c>
      <c r="J104" s="135">
        <v>0</v>
      </c>
      <c r="K104" s="135">
        <v>2399500</v>
      </c>
      <c r="L104" s="135">
        <v>77538636</v>
      </c>
      <c r="M104" s="135">
        <v>0</v>
      </c>
      <c r="N104" s="135">
        <v>0</v>
      </c>
      <c r="P104" s="135">
        <v>90177139</v>
      </c>
      <c r="Q104" s="135">
        <v>109437500</v>
      </c>
      <c r="R104" s="136">
        <v>-0.18</v>
      </c>
      <c r="S104" s="157">
        <f t="shared" si="2"/>
        <v>7839502</v>
      </c>
      <c r="T104" s="132">
        <f t="shared" si="3"/>
        <v>82337637</v>
      </c>
      <c r="U104" s="148" t="s">
        <v>833</v>
      </c>
    </row>
    <row r="105" spans="1:21" ht="12" customHeight="1" x14ac:dyDescent="0.15">
      <c r="A105" s="137" t="s">
        <v>585</v>
      </c>
      <c r="B105" s="137"/>
      <c r="C105" s="137"/>
      <c r="D105" s="137"/>
      <c r="F105" s="137">
        <v>2399501</v>
      </c>
      <c r="G105" s="137">
        <v>13540001</v>
      </c>
      <c r="H105" s="137">
        <v>12199501</v>
      </c>
      <c r="I105" s="137">
        <v>0</v>
      </c>
      <c r="J105" s="137">
        <v>0</v>
      </c>
      <c r="K105" s="137">
        <v>3880084</v>
      </c>
      <c r="L105" s="137">
        <v>77538636</v>
      </c>
      <c r="M105" s="137">
        <v>0</v>
      </c>
      <c r="N105" s="137">
        <v>0</v>
      </c>
      <c r="P105" s="137">
        <v>109557723</v>
      </c>
      <c r="Q105" s="137">
        <v>121718755</v>
      </c>
      <c r="R105" s="138">
        <v>-0.1</v>
      </c>
      <c r="S105" s="157" t="str">
        <f t="shared" si="2"/>
        <v/>
      </c>
      <c r="T105" s="132" t="str">
        <f t="shared" si="3"/>
        <v/>
      </c>
    </row>
    <row r="106" spans="1:21" ht="12" customHeight="1" x14ac:dyDescent="0.15">
      <c r="A106" s="135" t="s">
        <v>586</v>
      </c>
      <c r="B106" s="135" t="s">
        <v>587</v>
      </c>
      <c r="C106" s="135" t="s">
        <v>435</v>
      </c>
      <c r="D106" s="135" t="s">
        <v>435</v>
      </c>
      <c r="F106" s="135">
        <v>0</v>
      </c>
      <c r="G106" s="135">
        <v>0</v>
      </c>
      <c r="H106" s="135">
        <v>0</v>
      </c>
      <c r="I106" s="135">
        <v>153384990</v>
      </c>
      <c r="J106" s="135">
        <v>0</v>
      </c>
      <c r="K106" s="135">
        <v>0</v>
      </c>
      <c r="L106" s="135">
        <v>0</v>
      </c>
      <c r="M106" s="135">
        <v>0</v>
      </c>
      <c r="N106" s="135">
        <v>0</v>
      </c>
      <c r="P106" s="135">
        <v>153384990</v>
      </c>
      <c r="Q106" s="135">
        <v>83380550</v>
      </c>
      <c r="R106" s="136">
        <v>0.84</v>
      </c>
      <c r="S106" s="157">
        <f t="shared" si="2"/>
        <v>0</v>
      </c>
      <c r="T106" s="132">
        <f t="shared" si="3"/>
        <v>153384990</v>
      </c>
      <c r="U106" s="148" t="s">
        <v>832</v>
      </c>
    </row>
    <row r="107" spans="1:21" ht="12" customHeight="1" x14ac:dyDescent="0.15">
      <c r="A107" s="137" t="s">
        <v>588</v>
      </c>
      <c r="B107" s="137"/>
      <c r="C107" s="137"/>
      <c r="D107" s="137"/>
      <c r="F107" s="137">
        <v>0</v>
      </c>
      <c r="G107" s="137">
        <v>0</v>
      </c>
      <c r="H107" s="137">
        <v>0</v>
      </c>
      <c r="I107" s="137">
        <v>153384990</v>
      </c>
      <c r="J107" s="137">
        <v>0</v>
      </c>
      <c r="K107" s="137">
        <v>0</v>
      </c>
      <c r="L107" s="137">
        <v>0</v>
      </c>
      <c r="M107" s="137">
        <v>0</v>
      </c>
      <c r="N107" s="137">
        <v>0</v>
      </c>
      <c r="P107" s="137">
        <v>153384990</v>
      </c>
      <c r="Q107" s="137">
        <v>145880550</v>
      </c>
      <c r="R107" s="138">
        <v>0.05</v>
      </c>
      <c r="S107" s="157" t="str">
        <f t="shared" si="2"/>
        <v/>
      </c>
      <c r="T107" s="132" t="str">
        <f t="shared" si="3"/>
        <v/>
      </c>
    </row>
    <row r="108" spans="1:21" ht="12" customHeight="1" x14ac:dyDescent="0.15">
      <c r="A108" s="137" t="s">
        <v>589</v>
      </c>
      <c r="B108" s="137"/>
      <c r="C108" s="137"/>
      <c r="D108" s="137"/>
      <c r="F108" s="137">
        <v>0</v>
      </c>
      <c r="G108" s="137">
        <v>0</v>
      </c>
      <c r="H108" s="137">
        <v>0</v>
      </c>
      <c r="I108" s="137">
        <v>0</v>
      </c>
      <c r="J108" s="137">
        <v>0</v>
      </c>
      <c r="K108" s="137">
        <v>0</v>
      </c>
      <c r="L108" s="137">
        <v>0</v>
      </c>
      <c r="M108" s="137">
        <v>0</v>
      </c>
      <c r="N108" s="137">
        <v>0</v>
      </c>
      <c r="P108" s="137">
        <v>0</v>
      </c>
      <c r="Q108" s="137">
        <v>0</v>
      </c>
      <c r="R108" s="137" t="s">
        <v>71</v>
      </c>
      <c r="S108" s="157" t="str">
        <f t="shared" si="2"/>
        <v/>
      </c>
      <c r="T108" s="132" t="str">
        <f t="shared" si="3"/>
        <v/>
      </c>
    </row>
    <row r="109" spans="1:21" ht="12" customHeight="1" x14ac:dyDescent="0.15">
      <c r="A109" s="135" t="s">
        <v>590</v>
      </c>
      <c r="B109" s="135" t="s">
        <v>591</v>
      </c>
      <c r="C109" s="135" t="s">
        <v>435</v>
      </c>
      <c r="D109" s="135" t="s">
        <v>435</v>
      </c>
      <c r="F109" s="135">
        <v>2949284</v>
      </c>
      <c r="G109" s="135">
        <v>2949284</v>
      </c>
      <c r="H109" s="135">
        <v>1474642</v>
      </c>
      <c r="I109" s="135">
        <v>0</v>
      </c>
      <c r="J109" s="135">
        <v>0</v>
      </c>
      <c r="K109" s="135">
        <v>2949284</v>
      </c>
      <c r="L109" s="135">
        <v>3686606</v>
      </c>
      <c r="M109" s="135">
        <v>0</v>
      </c>
      <c r="N109" s="135">
        <v>0</v>
      </c>
      <c r="P109" s="135">
        <v>14009100</v>
      </c>
      <c r="Q109" s="135">
        <v>45454550</v>
      </c>
      <c r="R109" s="136">
        <v>-0.69</v>
      </c>
      <c r="S109" s="157">
        <f t="shared" si="2"/>
        <v>4423926</v>
      </c>
      <c r="T109" s="132">
        <f t="shared" si="3"/>
        <v>9585174</v>
      </c>
      <c r="U109" s="148" t="s">
        <v>833</v>
      </c>
    </row>
    <row r="110" spans="1:21" ht="12" customHeight="1" x14ac:dyDescent="0.15">
      <c r="A110" s="137" t="s">
        <v>592</v>
      </c>
      <c r="B110" s="137"/>
      <c r="C110" s="137"/>
      <c r="D110" s="137"/>
      <c r="F110" s="137">
        <v>2949284</v>
      </c>
      <c r="G110" s="137">
        <v>2949284</v>
      </c>
      <c r="H110" s="137">
        <v>1474642</v>
      </c>
      <c r="I110" s="137">
        <v>0</v>
      </c>
      <c r="J110" s="137">
        <v>0</v>
      </c>
      <c r="K110" s="137">
        <v>2949284</v>
      </c>
      <c r="L110" s="137">
        <v>3686606</v>
      </c>
      <c r="M110" s="137">
        <v>0</v>
      </c>
      <c r="N110" s="137">
        <v>0</v>
      </c>
      <c r="P110" s="137">
        <v>14009100</v>
      </c>
      <c r="Q110" s="137">
        <v>45454550</v>
      </c>
      <c r="R110" s="138">
        <v>-0.69</v>
      </c>
      <c r="S110" s="157" t="str">
        <f t="shared" si="2"/>
        <v/>
      </c>
      <c r="T110" s="132" t="str">
        <f t="shared" si="3"/>
        <v/>
      </c>
    </row>
    <row r="111" spans="1:21" ht="12" customHeight="1" x14ac:dyDescent="0.15">
      <c r="A111" s="135" t="s">
        <v>593</v>
      </c>
      <c r="B111" s="135" t="s">
        <v>594</v>
      </c>
      <c r="C111" s="135" t="s">
        <v>435</v>
      </c>
      <c r="D111" s="135" t="s">
        <v>435</v>
      </c>
      <c r="F111" s="135">
        <v>105151294</v>
      </c>
      <c r="G111" s="135">
        <v>105151294</v>
      </c>
      <c r="H111" s="135">
        <v>52575646</v>
      </c>
      <c r="I111" s="135">
        <v>0</v>
      </c>
      <c r="J111" s="135">
        <v>0</v>
      </c>
      <c r="K111" s="135">
        <v>105151294</v>
      </c>
      <c r="L111" s="135">
        <v>128390021</v>
      </c>
      <c r="M111" s="135">
        <v>0</v>
      </c>
      <c r="N111" s="135">
        <v>0</v>
      </c>
      <c r="P111" s="135">
        <v>496419549</v>
      </c>
      <c r="Q111" s="135">
        <v>274418690</v>
      </c>
      <c r="R111" s="136">
        <v>0.81</v>
      </c>
      <c r="S111" s="157">
        <f t="shared" si="2"/>
        <v>157726940</v>
      </c>
      <c r="T111" s="132">
        <f t="shared" si="3"/>
        <v>338692609</v>
      </c>
      <c r="U111" s="148" t="s">
        <v>835</v>
      </c>
    </row>
    <row r="112" spans="1:21" ht="12" customHeight="1" x14ac:dyDescent="0.15">
      <c r="A112" s="135" t="s">
        <v>595</v>
      </c>
      <c r="B112" s="135" t="s">
        <v>596</v>
      </c>
      <c r="C112" s="135" t="s">
        <v>435</v>
      </c>
      <c r="D112" s="135" t="s">
        <v>435</v>
      </c>
      <c r="F112" s="135">
        <v>631579</v>
      </c>
      <c r="G112" s="135">
        <v>631579</v>
      </c>
      <c r="H112" s="135">
        <v>315789</v>
      </c>
      <c r="I112" s="135">
        <v>0</v>
      </c>
      <c r="J112" s="135">
        <v>0</v>
      </c>
      <c r="K112" s="135">
        <v>20631579</v>
      </c>
      <c r="L112" s="135">
        <v>1641789</v>
      </c>
      <c r="M112" s="135">
        <v>0</v>
      </c>
      <c r="N112" s="135">
        <v>0</v>
      </c>
      <c r="P112" s="135">
        <v>23852315</v>
      </c>
      <c r="Q112" s="135">
        <v>43750000</v>
      </c>
      <c r="R112" s="136">
        <v>-0.45</v>
      </c>
      <c r="S112" s="157">
        <f t="shared" si="2"/>
        <v>947368</v>
      </c>
      <c r="T112" s="132">
        <f t="shared" si="3"/>
        <v>22904947</v>
      </c>
      <c r="U112" s="148" t="s">
        <v>833</v>
      </c>
    </row>
    <row r="113" spans="1:21" ht="12" customHeight="1" x14ac:dyDescent="0.15">
      <c r="A113" s="135" t="s">
        <v>597</v>
      </c>
      <c r="B113" s="135" t="s">
        <v>598</v>
      </c>
      <c r="C113" s="135" t="s">
        <v>435</v>
      </c>
      <c r="D113" s="135" t="s">
        <v>435</v>
      </c>
      <c r="F113" s="135">
        <v>1723390</v>
      </c>
      <c r="G113" s="135">
        <v>1723390</v>
      </c>
      <c r="H113" s="135">
        <v>861695</v>
      </c>
      <c r="I113" s="135">
        <v>0</v>
      </c>
      <c r="J113" s="135">
        <v>0</v>
      </c>
      <c r="K113" s="135">
        <v>5108390</v>
      </c>
      <c r="L113" s="135">
        <v>2374235</v>
      </c>
      <c r="M113" s="135">
        <v>0</v>
      </c>
      <c r="N113" s="135">
        <v>0</v>
      </c>
      <c r="P113" s="135">
        <v>11791100</v>
      </c>
      <c r="Q113" s="135">
        <v>0</v>
      </c>
      <c r="R113" s="135" t="s">
        <v>71</v>
      </c>
      <c r="S113" s="157">
        <f t="shared" si="2"/>
        <v>2585085</v>
      </c>
      <c r="T113" s="132">
        <f t="shared" si="3"/>
        <v>9206015</v>
      </c>
      <c r="U113" s="148" t="s">
        <v>833</v>
      </c>
    </row>
    <row r="114" spans="1:21" ht="12" customHeight="1" x14ac:dyDescent="0.15">
      <c r="A114" s="135" t="s">
        <v>599</v>
      </c>
      <c r="B114" s="135" t="s">
        <v>600</v>
      </c>
      <c r="C114" s="135" t="s">
        <v>435</v>
      </c>
      <c r="D114" s="135" t="s">
        <v>435</v>
      </c>
      <c r="F114" s="135">
        <v>4191190</v>
      </c>
      <c r="G114" s="135">
        <v>4775954</v>
      </c>
      <c r="H114" s="135">
        <v>2166226</v>
      </c>
      <c r="I114" s="135">
        <v>0</v>
      </c>
      <c r="J114" s="135">
        <v>0</v>
      </c>
      <c r="K114" s="135">
        <v>4608622</v>
      </c>
      <c r="L114" s="135">
        <v>5199172</v>
      </c>
      <c r="M114" s="135">
        <v>0</v>
      </c>
      <c r="N114" s="135">
        <v>0</v>
      </c>
      <c r="P114" s="135">
        <v>20941164</v>
      </c>
      <c r="Q114" s="135">
        <v>336682050</v>
      </c>
      <c r="R114" s="136">
        <v>-0.94</v>
      </c>
      <c r="S114" s="157">
        <f t="shared" si="2"/>
        <v>6942180</v>
      </c>
      <c r="T114" s="132">
        <f t="shared" si="3"/>
        <v>13998984</v>
      </c>
      <c r="U114" s="148" t="s">
        <v>833</v>
      </c>
    </row>
    <row r="115" spans="1:21" ht="12" customHeight="1" x14ac:dyDescent="0.15">
      <c r="A115" s="135" t="s">
        <v>601</v>
      </c>
      <c r="B115" s="135" t="s">
        <v>602</v>
      </c>
      <c r="C115" s="135" t="s">
        <v>435</v>
      </c>
      <c r="D115" s="135" t="s">
        <v>435</v>
      </c>
      <c r="F115" s="135">
        <v>51202180</v>
      </c>
      <c r="G115" s="135">
        <v>0</v>
      </c>
      <c r="H115" s="135">
        <v>0</v>
      </c>
      <c r="I115" s="135">
        <v>0</v>
      </c>
      <c r="J115" s="135">
        <v>0</v>
      </c>
      <c r="K115" s="135">
        <v>10786480</v>
      </c>
      <c r="L115" s="135">
        <v>0</v>
      </c>
      <c r="M115" s="135">
        <v>0</v>
      </c>
      <c r="N115" s="135">
        <v>0</v>
      </c>
      <c r="P115" s="135">
        <v>61988660</v>
      </c>
      <c r="Q115" s="135">
        <v>5930000</v>
      </c>
      <c r="R115" s="136">
        <v>9.4499999999999993</v>
      </c>
      <c r="S115" s="157">
        <f t="shared" si="2"/>
        <v>0</v>
      </c>
      <c r="T115" s="132">
        <f t="shared" si="3"/>
        <v>61988660</v>
      </c>
      <c r="U115" s="148" t="s">
        <v>833</v>
      </c>
    </row>
    <row r="116" spans="1:21" ht="12" customHeight="1" x14ac:dyDescent="0.15">
      <c r="A116" s="137" t="s">
        <v>603</v>
      </c>
      <c r="B116" s="137"/>
      <c r="C116" s="137"/>
      <c r="D116" s="137"/>
      <c r="F116" s="137">
        <v>162899633</v>
      </c>
      <c r="G116" s="137">
        <v>112282217</v>
      </c>
      <c r="H116" s="137">
        <v>55919356</v>
      </c>
      <c r="I116" s="137">
        <v>0</v>
      </c>
      <c r="J116" s="137">
        <v>0</v>
      </c>
      <c r="K116" s="137">
        <v>146286365</v>
      </c>
      <c r="L116" s="137">
        <v>137605217</v>
      </c>
      <c r="M116" s="137">
        <v>0</v>
      </c>
      <c r="N116" s="137">
        <v>0</v>
      </c>
      <c r="P116" s="137">
        <v>614992788</v>
      </c>
      <c r="Q116" s="137">
        <v>660780740</v>
      </c>
      <c r="R116" s="138">
        <v>-7.0000000000000007E-2</v>
      </c>
      <c r="S116" s="157" t="str">
        <f t="shared" si="2"/>
        <v/>
      </c>
      <c r="T116" s="132" t="str">
        <f t="shared" si="3"/>
        <v/>
      </c>
    </row>
    <row r="117" spans="1:21" ht="12" customHeight="1" x14ac:dyDescent="0.15">
      <c r="A117" s="135" t="s">
        <v>604</v>
      </c>
      <c r="B117" s="135" t="s">
        <v>605</v>
      </c>
      <c r="C117" s="135" t="s">
        <v>435</v>
      </c>
      <c r="D117" s="135" t="s">
        <v>435</v>
      </c>
      <c r="F117" s="135">
        <v>138456637</v>
      </c>
      <c r="G117" s="135">
        <v>909934234</v>
      </c>
      <c r="H117" s="135">
        <v>489769556</v>
      </c>
      <c r="I117" s="135">
        <v>0</v>
      </c>
      <c r="J117" s="135">
        <v>0</v>
      </c>
      <c r="K117" s="135">
        <v>500870037</v>
      </c>
      <c r="L117" s="135">
        <v>324368406</v>
      </c>
      <c r="M117" s="135">
        <v>0</v>
      </c>
      <c r="N117" s="135">
        <v>0</v>
      </c>
      <c r="P117" s="135">
        <v>2363398870</v>
      </c>
      <c r="Q117" s="135">
        <v>1522520870</v>
      </c>
      <c r="R117" s="136">
        <v>0.55000000000000004</v>
      </c>
      <c r="S117" s="157">
        <f t="shared" si="2"/>
        <v>1399703790</v>
      </c>
      <c r="T117" s="132">
        <f t="shared" si="3"/>
        <v>963695080</v>
      </c>
      <c r="U117" s="148" t="s">
        <v>832</v>
      </c>
    </row>
    <row r="118" spans="1:21" ht="12" customHeight="1" x14ac:dyDescent="0.15">
      <c r="A118" s="137" t="s">
        <v>606</v>
      </c>
      <c r="B118" s="137"/>
      <c r="C118" s="137"/>
      <c r="D118" s="137"/>
      <c r="F118" s="137">
        <v>138456637</v>
      </c>
      <c r="G118" s="137">
        <v>909934234</v>
      </c>
      <c r="H118" s="137">
        <v>489769556</v>
      </c>
      <c r="I118" s="137">
        <v>0</v>
      </c>
      <c r="J118" s="137">
        <v>0</v>
      </c>
      <c r="K118" s="137">
        <v>500870037</v>
      </c>
      <c r="L118" s="137">
        <v>324368406</v>
      </c>
      <c r="M118" s="137">
        <v>0</v>
      </c>
      <c r="N118" s="137">
        <v>0</v>
      </c>
      <c r="P118" s="137">
        <v>2363398870</v>
      </c>
      <c r="Q118" s="137">
        <v>1522520870</v>
      </c>
      <c r="R118" s="138">
        <v>0.55000000000000004</v>
      </c>
      <c r="S118" s="157" t="str">
        <f t="shared" si="2"/>
        <v/>
      </c>
      <c r="T118" s="132" t="str">
        <f t="shared" si="3"/>
        <v/>
      </c>
    </row>
    <row r="119" spans="1:21" ht="12" customHeight="1" x14ac:dyDescent="0.15">
      <c r="A119" s="139" t="s">
        <v>607</v>
      </c>
      <c r="B119" s="139"/>
      <c r="C119" s="139"/>
      <c r="D119" s="139"/>
      <c r="F119" s="139">
        <v>2732578163</v>
      </c>
      <c r="G119" s="139">
        <v>1268031314</v>
      </c>
      <c r="H119" s="139">
        <v>644620111</v>
      </c>
      <c r="I119" s="139">
        <v>159434990</v>
      </c>
      <c r="J119" s="139">
        <v>0</v>
      </c>
      <c r="K119" s="139">
        <v>754095725</v>
      </c>
      <c r="L119" s="139">
        <v>600130897</v>
      </c>
      <c r="M119" s="139">
        <v>0</v>
      </c>
      <c r="N119" s="139">
        <v>0</v>
      </c>
      <c r="P119" s="139">
        <v>6158891200</v>
      </c>
      <c r="Q119" s="139">
        <v>4732579375</v>
      </c>
      <c r="R119" s="140">
        <v>0.3</v>
      </c>
      <c r="S119" s="157" t="str">
        <f t="shared" si="2"/>
        <v/>
      </c>
      <c r="T119" s="132" t="str">
        <f t="shared" si="3"/>
        <v/>
      </c>
    </row>
    <row r="120" spans="1:21" ht="12" customHeight="1" x14ac:dyDescent="0.15">
      <c r="A120" s="135" t="s">
        <v>608</v>
      </c>
      <c r="B120" s="135" t="s">
        <v>609</v>
      </c>
      <c r="C120" s="135" t="s">
        <v>435</v>
      </c>
      <c r="D120" s="135" t="s">
        <v>435</v>
      </c>
      <c r="F120" s="135">
        <v>2956850</v>
      </c>
      <c r="G120" s="135">
        <v>0</v>
      </c>
      <c r="H120" s="135">
        <v>0</v>
      </c>
      <c r="I120" s="135">
        <v>0</v>
      </c>
      <c r="J120" s="135">
        <v>0</v>
      </c>
      <c r="K120" s="135">
        <v>6036643</v>
      </c>
      <c r="L120" s="135">
        <v>11327010</v>
      </c>
      <c r="M120" s="135">
        <v>0</v>
      </c>
      <c r="N120" s="135">
        <v>0</v>
      </c>
      <c r="P120" s="135">
        <v>20320503</v>
      </c>
      <c r="Q120" s="135">
        <v>8863636</v>
      </c>
      <c r="R120" s="136">
        <v>1.29</v>
      </c>
      <c r="S120" s="157">
        <f t="shared" si="2"/>
        <v>0</v>
      </c>
      <c r="T120" s="132">
        <f t="shared" si="3"/>
        <v>20320503</v>
      </c>
      <c r="U120" s="148" t="s">
        <v>832</v>
      </c>
    </row>
    <row r="121" spans="1:21" ht="12" customHeight="1" x14ac:dyDescent="0.15">
      <c r="A121" s="137" t="s">
        <v>610</v>
      </c>
      <c r="B121" s="137"/>
      <c r="C121" s="137"/>
      <c r="D121" s="137"/>
      <c r="F121" s="137">
        <v>2956850</v>
      </c>
      <c r="G121" s="137">
        <v>0</v>
      </c>
      <c r="H121" s="137">
        <v>0</v>
      </c>
      <c r="I121" s="137">
        <v>0</v>
      </c>
      <c r="J121" s="137">
        <v>0</v>
      </c>
      <c r="K121" s="137">
        <v>6036643</v>
      </c>
      <c r="L121" s="137">
        <v>11327010</v>
      </c>
      <c r="M121" s="137">
        <v>0</v>
      </c>
      <c r="N121" s="137">
        <v>0</v>
      </c>
      <c r="P121" s="137">
        <v>20320503</v>
      </c>
      <c r="Q121" s="137">
        <v>8863636</v>
      </c>
      <c r="R121" s="138">
        <v>1.29</v>
      </c>
      <c r="S121" s="157" t="str">
        <f t="shared" si="2"/>
        <v/>
      </c>
      <c r="T121" s="132" t="str">
        <f t="shared" si="3"/>
        <v/>
      </c>
    </row>
    <row r="122" spans="1:21" ht="12" customHeight="1" x14ac:dyDescent="0.15">
      <c r="A122" s="139" t="s">
        <v>611</v>
      </c>
      <c r="B122" s="139"/>
      <c r="C122" s="139"/>
      <c r="D122" s="139"/>
      <c r="F122" s="139">
        <v>2956850</v>
      </c>
      <c r="G122" s="139">
        <v>0</v>
      </c>
      <c r="H122" s="139">
        <v>0</v>
      </c>
      <c r="I122" s="139">
        <v>0</v>
      </c>
      <c r="J122" s="139">
        <v>0</v>
      </c>
      <c r="K122" s="139">
        <v>6036643</v>
      </c>
      <c r="L122" s="139">
        <v>11327010</v>
      </c>
      <c r="M122" s="139">
        <v>0</v>
      </c>
      <c r="N122" s="139">
        <v>0</v>
      </c>
      <c r="P122" s="139">
        <v>20320503</v>
      </c>
      <c r="Q122" s="139">
        <v>8863636</v>
      </c>
      <c r="R122" s="140">
        <v>1.29</v>
      </c>
      <c r="S122" s="157" t="str">
        <f t="shared" si="2"/>
        <v/>
      </c>
      <c r="T122" s="132" t="str">
        <f t="shared" si="3"/>
        <v/>
      </c>
    </row>
    <row r="123" spans="1:21" ht="12" customHeight="1" x14ac:dyDescent="0.15">
      <c r="A123" s="135" t="s">
        <v>612</v>
      </c>
      <c r="B123" s="135" t="s">
        <v>613</v>
      </c>
      <c r="C123" s="135" t="s">
        <v>435</v>
      </c>
      <c r="D123" s="135" t="s">
        <v>435</v>
      </c>
      <c r="F123" s="135">
        <v>0</v>
      </c>
      <c r="G123" s="135">
        <v>0</v>
      </c>
      <c r="H123" s="135">
        <v>0</v>
      </c>
      <c r="I123" s="135">
        <v>0</v>
      </c>
      <c r="J123" s="135">
        <v>0</v>
      </c>
      <c r="K123" s="135">
        <v>0</v>
      </c>
      <c r="L123" s="135">
        <v>0</v>
      </c>
      <c r="M123" s="135">
        <v>8852884</v>
      </c>
      <c r="N123" s="135">
        <v>0</v>
      </c>
      <c r="P123" s="135">
        <v>8852884</v>
      </c>
      <c r="Q123" s="135">
        <v>26571635</v>
      </c>
      <c r="R123" s="136">
        <v>-0.67</v>
      </c>
      <c r="S123" s="157">
        <f t="shared" si="2"/>
        <v>0</v>
      </c>
      <c r="T123" s="132">
        <f t="shared" si="3"/>
        <v>8852884</v>
      </c>
      <c r="U123" s="148" t="s">
        <v>833</v>
      </c>
    </row>
    <row r="124" spans="1:21" ht="12" customHeight="1" x14ac:dyDescent="0.15">
      <c r="A124" s="135" t="s">
        <v>614</v>
      </c>
      <c r="B124" s="135" t="s">
        <v>615</v>
      </c>
      <c r="C124" s="135" t="s">
        <v>435</v>
      </c>
      <c r="D124" s="135" t="s">
        <v>435</v>
      </c>
      <c r="F124" s="135">
        <v>0</v>
      </c>
      <c r="G124" s="135">
        <v>0</v>
      </c>
      <c r="H124" s="135">
        <v>0</v>
      </c>
      <c r="I124" s="135">
        <v>0</v>
      </c>
      <c r="J124" s="135">
        <v>0</v>
      </c>
      <c r="K124" s="135">
        <v>0</v>
      </c>
      <c r="L124" s="135">
        <v>1442836197</v>
      </c>
      <c r="M124" s="135">
        <v>0</v>
      </c>
      <c r="N124" s="135">
        <v>0</v>
      </c>
      <c r="P124" s="135">
        <v>1442836197</v>
      </c>
      <c r="Q124" s="135">
        <v>1015656720</v>
      </c>
      <c r="R124" s="136">
        <v>0.42</v>
      </c>
      <c r="S124" s="157">
        <f t="shared" si="2"/>
        <v>0</v>
      </c>
      <c r="T124" s="132">
        <f t="shared" si="3"/>
        <v>1442836197</v>
      </c>
      <c r="U124" s="148" t="s">
        <v>836</v>
      </c>
    </row>
    <row r="125" spans="1:21" ht="12" customHeight="1" x14ac:dyDescent="0.15">
      <c r="A125" s="137" t="s">
        <v>616</v>
      </c>
      <c r="B125" s="137"/>
      <c r="C125" s="137"/>
      <c r="D125" s="137"/>
      <c r="F125" s="137">
        <v>0</v>
      </c>
      <c r="G125" s="137">
        <v>0</v>
      </c>
      <c r="H125" s="137">
        <v>0</v>
      </c>
      <c r="I125" s="137">
        <v>0</v>
      </c>
      <c r="J125" s="137">
        <v>0</v>
      </c>
      <c r="K125" s="137">
        <v>0</v>
      </c>
      <c r="L125" s="137">
        <v>1442836197</v>
      </c>
      <c r="M125" s="137">
        <v>8852884</v>
      </c>
      <c r="N125" s="137">
        <v>0</v>
      </c>
      <c r="P125" s="137">
        <v>1451689081</v>
      </c>
      <c r="Q125" s="137">
        <v>1042228355</v>
      </c>
      <c r="R125" s="138">
        <v>0.39</v>
      </c>
      <c r="S125" s="157" t="str">
        <f t="shared" si="2"/>
        <v/>
      </c>
      <c r="T125" s="132" t="str">
        <f t="shared" si="3"/>
        <v/>
      </c>
    </row>
    <row r="126" spans="1:21" ht="12" customHeight="1" x14ac:dyDescent="0.15">
      <c r="A126" s="137" t="s">
        <v>617</v>
      </c>
      <c r="B126" s="137"/>
      <c r="C126" s="137"/>
      <c r="D126" s="137"/>
      <c r="F126" s="137">
        <v>0</v>
      </c>
      <c r="G126" s="137">
        <v>0</v>
      </c>
      <c r="H126" s="137">
        <v>0</v>
      </c>
      <c r="I126" s="137">
        <v>0</v>
      </c>
      <c r="J126" s="137">
        <v>0</v>
      </c>
      <c r="K126" s="137">
        <v>0</v>
      </c>
      <c r="L126" s="137">
        <v>0</v>
      </c>
      <c r="M126" s="137">
        <v>0</v>
      </c>
      <c r="N126" s="137">
        <v>0</v>
      </c>
      <c r="P126" s="137">
        <v>0</v>
      </c>
      <c r="Q126" s="137">
        <v>0</v>
      </c>
      <c r="R126" s="137" t="s">
        <v>71</v>
      </c>
      <c r="S126" s="157" t="str">
        <f t="shared" si="2"/>
        <v/>
      </c>
      <c r="T126" s="132" t="str">
        <f t="shared" si="3"/>
        <v/>
      </c>
    </row>
    <row r="127" spans="1:21" ht="12" customHeight="1" x14ac:dyDescent="0.15">
      <c r="A127" s="135" t="s">
        <v>618</v>
      </c>
      <c r="B127" s="135" t="s">
        <v>619</v>
      </c>
      <c r="C127" s="135" t="s">
        <v>435</v>
      </c>
      <c r="D127" s="135" t="s">
        <v>435</v>
      </c>
      <c r="F127" s="135">
        <v>12706753</v>
      </c>
      <c r="G127" s="135">
        <v>12706756</v>
      </c>
      <c r="H127" s="135">
        <v>6353379</v>
      </c>
      <c r="I127" s="135">
        <v>0</v>
      </c>
      <c r="J127" s="135">
        <v>0</v>
      </c>
      <c r="K127" s="135">
        <v>12706756</v>
      </c>
      <c r="L127" s="135">
        <v>15505443</v>
      </c>
      <c r="M127" s="135">
        <v>0</v>
      </c>
      <c r="N127" s="135">
        <v>0</v>
      </c>
      <c r="P127" s="135">
        <v>59979087</v>
      </c>
      <c r="Q127" s="135">
        <v>37053705</v>
      </c>
      <c r="R127" s="136">
        <v>0.62</v>
      </c>
      <c r="S127" s="157">
        <f t="shared" si="2"/>
        <v>19060135</v>
      </c>
      <c r="T127" s="132">
        <f t="shared" si="3"/>
        <v>40918952</v>
      </c>
      <c r="U127" s="148" t="s">
        <v>837</v>
      </c>
    </row>
    <row r="128" spans="1:21" ht="12" customHeight="1" x14ac:dyDescent="0.15">
      <c r="A128" s="137" t="s">
        <v>620</v>
      </c>
      <c r="B128" s="137"/>
      <c r="C128" s="137"/>
      <c r="D128" s="137"/>
      <c r="F128" s="137">
        <v>12706753</v>
      </c>
      <c r="G128" s="137">
        <v>12706756</v>
      </c>
      <c r="H128" s="137">
        <v>6353379</v>
      </c>
      <c r="I128" s="137">
        <v>0</v>
      </c>
      <c r="J128" s="137">
        <v>0</v>
      </c>
      <c r="K128" s="137">
        <v>12706756</v>
      </c>
      <c r="L128" s="137">
        <v>15505443</v>
      </c>
      <c r="M128" s="137">
        <v>0</v>
      </c>
      <c r="N128" s="137">
        <v>0</v>
      </c>
      <c r="P128" s="137">
        <v>59979087</v>
      </c>
      <c r="Q128" s="137">
        <v>37053705</v>
      </c>
      <c r="R128" s="138">
        <v>0.62</v>
      </c>
      <c r="S128" s="157" t="str">
        <f t="shared" si="2"/>
        <v/>
      </c>
      <c r="T128" s="132" t="str">
        <f t="shared" si="3"/>
        <v/>
      </c>
    </row>
    <row r="129" spans="1:21" ht="12" customHeight="1" x14ac:dyDescent="0.15">
      <c r="A129" s="137" t="s">
        <v>621</v>
      </c>
      <c r="B129" s="137"/>
      <c r="C129" s="137"/>
      <c r="D129" s="137"/>
      <c r="F129" s="137">
        <v>0</v>
      </c>
      <c r="G129" s="137">
        <v>0</v>
      </c>
      <c r="H129" s="137">
        <v>0</v>
      </c>
      <c r="I129" s="137">
        <v>0</v>
      </c>
      <c r="J129" s="137">
        <v>0</v>
      </c>
      <c r="K129" s="137">
        <v>0</v>
      </c>
      <c r="L129" s="137">
        <v>0</v>
      </c>
      <c r="M129" s="137">
        <v>0</v>
      </c>
      <c r="N129" s="137">
        <v>0</v>
      </c>
      <c r="P129" s="137">
        <v>0</v>
      </c>
      <c r="Q129" s="137">
        <v>0</v>
      </c>
      <c r="R129" s="137" t="s">
        <v>71</v>
      </c>
      <c r="S129" s="157" t="str">
        <f t="shared" si="2"/>
        <v/>
      </c>
      <c r="T129" s="132" t="str">
        <f t="shared" si="3"/>
        <v/>
      </c>
    </row>
    <row r="130" spans="1:21" ht="12" customHeight="1" x14ac:dyDescent="0.15">
      <c r="A130" s="139" t="s">
        <v>622</v>
      </c>
      <c r="B130" s="139"/>
      <c r="C130" s="139"/>
      <c r="D130" s="139"/>
      <c r="F130" s="139">
        <v>12706753</v>
      </c>
      <c r="G130" s="139">
        <v>12706756</v>
      </c>
      <c r="H130" s="139">
        <v>6353379</v>
      </c>
      <c r="I130" s="139">
        <v>0</v>
      </c>
      <c r="J130" s="139">
        <v>0</v>
      </c>
      <c r="K130" s="139">
        <v>12706756</v>
      </c>
      <c r="L130" s="139">
        <v>1458341640</v>
      </c>
      <c r="M130" s="139">
        <v>8852884</v>
      </c>
      <c r="N130" s="139">
        <v>0</v>
      </c>
      <c r="P130" s="139">
        <v>1511668168</v>
      </c>
      <c r="Q130" s="139">
        <v>1079282060</v>
      </c>
      <c r="R130" s="140">
        <v>0.4</v>
      </c>
      <c r="S130" s="157" t="str">
        <f t="shared" si="2"/>
        <v/>
      </c>
      <c r="T130" s="132" t="str">
        <f t="shared" si="3"/>
        <v/>
      </c>
    </row>
    <row r="131" spans="1:21" ht="12" customHeight="1" x14ac:dyDescent="0.15">
      <c r="A131" s="137" t="s">
        <v>623</v>
      </c>
      <c r="B131" s="137"/>
      <c r="C131" s="137"/>
      <c r="D131" s="137"/>
      <c r="F131" s="137">
        <v>0</v>
      </c>
      <c r="G131" s="137">
        <v>0</v>
      </c>
      <c r="H131" s="137">
        <v>0</v>
      </c>
      <c r="I131" s="137">
        <v>0</v>
      </c>
      <c r="J131" s="137">
        <v>0</v>
      </c>
      <c r="K131" s="137">
        <v>0</v>
      </c>
      <c r="L131" s="137">
        <v>0</v>
      </c>
      <c r="M131" s="137">
        <v>0</v>
      </c>
      <c r="N131" s="137">
        <v>0</v>
      </c>
      <c r="P131" s="137">
        <v>0</v>
      </c>
      <c r="Q131" s="137">
        <v>0</v>
      </c>
      <c r="R131" s="137" t="s">
        <v>71</v>
      </c>
      <c r="S131" s="157" t="str">
        <f t="shared" si="2"/>
        <v/>
      </c>
      <c r="T131" s="132" t="str">
        <f t="shared" si="3"/>
        <v/>
      </c>
    </row>
    <row r="132" spans="1:21" ht="12" customHeight="1" x14ac:dyDescent="0.15">
      <c r="A132" s="137" t="s">
        <v>624</v>
      </c>
      <c r="B132" s="137"/>
      <c r="C132" s="137"/>
      <c r="D132" s="137"/>
      <c r="F132" s="137">
        <v>0</v>
      </c>
      <c r="G132" s="137">
        <v>0</v>
      </c>
      <c r="H132" s="137">
        <v>0</v>
      </c>
      <c r="I132" s="137">
        <v>0</v>
      </c>
      <c r="J132" s="137">
        <v>0</v>
      </c>
      <c r="K132" s="137">
        <v>0</v>
      </c>
      <c r="L132" s="137">
        <v>0</v>
      </c>
      <c r="M132" s="137">
        <v>0</v>
      </c>
      <c r="N132" s="137">
        <v>0</v>
      </c>
      <c r="P132" s="137">
        <v>0</v>
      </c>
      <c r="Q132" s="137">
        <v>0</v>
      </c>
      <c r="R132" s="137" t="s">
        <v>71</v>
      </c>
      <c r="S132" s="157" t="str">
        <f t="shared" si="2"/>
        <v/>
      </c>
      <c r="T132" s="132" t="str">
        <f t="shared" si="3"/>
        <v/>
      </c>
    </row>
    <row r="133" spans="1:21" ht="12" customHeight="1" x14ac:dyDescent="0.15">
      <c r="A133" s="139" t="s">
        <v>625</v>
      </c>
      <c r="B133" s="139"/>
      <c r="C133" s="139"/>
      <c r="D133" s="139"/>
      <c r="F133" s="139">
        <v>0</v>
      </c>
      <c r="G133" s="139">
        <v>0</v>
      </c>
      <c r="H133" s="139">
        <v>0</v>
      </c>
      <c r="I133" s="139">
        <v>0</v>
      </c>
      <c r="J133" s="139">
        <v>0</v>
      </c>
      <c r="K133" s="139">
        <v>0</v>
      </c>
      <c r="L133" s="139">
        <v>0</v>
      </c>
      <c r="M133" s="139">
        <v>0</v>
      </c>
      <c r="N133" s="139">
        <v>0</v>
      </c>
      <c r="P133" s="139">
        <v>0</v>
      </c>
      <c r="Q133" s="139">
        <v>0</v>
      </c>
      <c r="R133" s="139" t="s">
        <v>71</v>
      </c>
      <c r="S133" s="157" t="str">
        <f t="shared" si="2"/>
        <v/>
      </c>
      <c r="T133" s="132" t="str">
        <f t="shared" si="3"/>
        <v/>
      </c>
    </row>
    <row r="134" spans="1:21" ht="12" customHeight="1" x14ac:dyDescent="0.15">
      <c r="A134" s="141" t="s">
        <v>626</v>
      </c>
      <c r="B134" s="141"/>
      <c r="C134" s="141"/>
      <c r="D134" s="141"/>
      <c r="F134" s="141">
        <v>5138378819</v>
      </c>
      <c r="G134" s="141">
        <v>9410046346</v>
      </c>
      <c r="H134" s="141">
        <v>3079815618</v>
      </c>
      <c r="I134" s="141">
        <v>159434990</v>
      </c>
      <c r="J134" s="141">
        <v>0</v>
      </c>
      <c r="K134" s="141">
        <v>4601853637</v>
      </c>
      <c r="L134" s="141">
        <v>4890013189</v>
      </c>
      <c r="M134" s="141">
        <v>39842103</v>
      </c>
      <c r="N134" s="141">
        <v>0</v>
      </c>
      <c r="P134" s="141">
        <v>27319384702</v>
      </c>
      <c r="Q134" s="141">
        <v>18448404759</v>
      </c>
      <c r="R134" s="142">
        <v>0.48</v>
      </c>
      <c r="S134" s="157" t="str">
        <f t="shared" si="2"/>
        <v/>
      </c>
      <c r="T134" s="132" t="str">
        <f t="shared" si="3"/>
        <v/>
      </c>
    </row>
    <row r="135" spans="1:21" ht="12" customHeight="1" x14ac:dyDescent="0.15">
      <c r="A135" s="135" t="s">
        <v>627</v>
      </c>
      <c r="B135" s="135" t="s">
        <v>628</v>
      </c>
      <c r="C135" s="135" t="s">
        <v>435</v>
      </c>
      <c r="D135" s="135" t="s">
        <v>435</v>
      </c>
      <c r="F135" s="135">
        <v>0</v>
      </c>
      <c r="G135" s="135">
        <v>0</v>
      </c>
      <c r="H135" s="135">
        <v>0</v>
      </c>
      <c r="I135" s="135">
        <v>206384237</v>
      </c>
      <c r="J135" s="135">
        <v>331494985</v>
      </c>
      <c r="K135" s="135">
        <v>0</v>
      </c>
      <c r="L135" s="135">
        <v>0</v>
      </c>
      <c r="M135" s="135">
        <v>388004378</v>
      </c>
      <c r="N135" s="135">
        <v>0</v>
      </c>
      <c r="P135" s="135">
        <v>925883600</v>
      </c>
      <c r="Q135" s="135">
        <v>730039270</v>
      </c>
      <c r="R135" s="136">
        <v>0.27</v>
      </c>
      <c r="S135" s="157">
        <f t="shared" si="2"/>
        <v>0</v>
      </c>
      <c r="T135" s="132">
        <f t="shared" si="3"/>
        <v>925883600</v>
      </c>
      <c r="U135" s="148" t="s">
        <v>832</v>
      </c>
    </row>
    <row r="136" spans="1:21" ht="12" customHeight="1" x14ac:dyDescent="0.15">
      <c r="A136" s="139" t="s">
        <v>629</v>
      </c>
      <c r="B136" s="139"/>
      <c r="C136" s="139"/>
      <c r="D136" s="139"/>
      <c r="F136" s="139">
        <v>0</v>
      </c>
      <c r="G136" s="139">
        <v>0</v>
      </c>
      <c r="H136" s="139">
        <v>0</v>
      </c>
      <c r="I136" s="139">
        <v>206384237</v>
      </c>
      <c r="J136" s="139">
        <v>331494985</v>
      </c>
      <c r="K136" s="139">
        <v>0</v>
      </c>
      <c r="L136" s="139">
        <v>0</v>
      </c>
      <c r="M136" s="139">
        <v>388004378</v>
      </c>
      <c r="N136" s="139">
        <v>0</v>
      </c>
      <c r="P136" s="139">
        <v>925883600</v>
      </c>
      <c r="Q136" s="139">
        <v>730039270</v>
      </c>
      <c r="R136" s="140">
        <v>0.27</v>
      </c>
    </row>
    <row r="137" spans="1:21" ht="12" customHeight="1" x14ac:dyDescent="0.15">
      <c r="A137" s="139" t="s">
        <v>630</v>
      </c>
      <c r="B137" s="139"/>
      <c r="C137" s="139"/>
      <c r="D137" s="139"/>
      <c r="F137" s="139">
        <v>0</v>
      </c>
      <c r="G137" s="139">
        <v>0</v>
      </c>
      <c r="H137" s="139">
        <v>0</v>
      </c>
      <c r="I137" s="139">
        <v>0</v>
      </c>
      <c r="J137" s="139">
        <v>0</v>
      </c>
      <c r="K137" s="139">
        <v>0</v>
      </c>
      <c r="L137" s="139">
        <v>0</v>
      </c>
      <c r="M137" s="139">
        <v>0</v>
      </c>
      <c r="N137" s="139">
        <v>0</v>
      </c>
      <c r="P137" s="139">
        <v>0</v>
      </c>
      <c r="Q137" s="139">
        <v>0</v>
      </c>
      <c r="R137" s="139" t="s">
        <v>71</v>
      </c>
    </row>
    <row r="138" spans="1:21" ht="12" customHeight="1" x14ac:dyDescent="0.15">
      <c r="A138" s="139" t="s">
        <v>631</v>
      </c>
      <c r="B138" s="139"/>
      <c r="C138" s="139"/>
      <c r="D138" s="139"/>
      <c r="F138" s="139">
        <v>0</v>
      </c>
      <c r="G138" s="139">
        <v>0</v>
      </c>
      <c r="H138" s="139">
        <v>0</v>
      </c>
      <c r="I138" s="139">
        <v>0</v>
      </c>
      <c r="J138" s="139">
        <v>0</v>
      </c>
      <c r="K138" s="139">
        <v>0</v>
      </c>
      <c r="L138" s="139">
        <v>0</v>
      </c>
      <c r="M138" s="139">
        <v>0</v>
      </c>
      <c r="N138" s="139">
        <v>0</v>
      </c>
      <c r="P138" s="139">
        <v>0</v>
      </c>
      <c r="Q138" s="139">
        <v>0</v>
      </c>
      <c r="R138" s="139" t="s">
        <v>71</v>
      </c>
    </row>
    <row r="139" spans="1:21" ht="12" customHeight="1" x14ac:dyDescent="0.15">
      <c r="A139" s="141" t="s">
        <v>632</v>
      </c>
      <c r="B139" s="141"/>
      <c r="C139" s="141"/>
      <c r="D139" s="141"/>
      <c r="F139" s="141">
        <v>0</v>
      </c>
      <c r="G139" s="141">
        <v>0</v>
      </c>
      <c r="H139" s="141">
        <v>0</v>
      </c>
      <c r="I139" s="141">
        <v>206384237</v>
      </c>
      <c r="J139" s="141">
        <v>331494985</v>
      </c>
      <c r="K139" s="141">
        <v>0</v>
      </c>
      <c r="L139" s="141">
        <v>0</v>
      </c>
      <c r="M139" s="141">
        <v>388004378</v>
      </c>
      <c r="N139" s="141">
        <v>0</v>
      </c>
      <c r="P139" s="141">
        <v>925883600</v>
      </c>
      <c r="Q139" s="141">
        <v>730039270</v>
      </c>
      <c r="R139" s="142">
        <v>0.27</v>
      </c>
    </row>
    <row r="140" spans="1:21" ht="12" customHeight="1" x14ac:dyDescent="0.15">
      <c r="A140" s="141" t="s">
        <v>633</v>
      </c>
      <c r="B140" s="141"/>
      <c r="C140" s="141"/>
      <c r="D140" s="141"/>
      <c r="F140" s="141">
        <v>5138378819</v>
      </c>
      <c r="G140" s="141">
        <v>9410046346</v>
      </c>
      <c r="H140" s="141">
        <v>3079815618</v>
      </c>
      <c r="I140" s="141">
        <v>365819227</v>
      </c>
      <c r="J140" s="141">
        <v>331494985</v>
      </c>
      <c r="K140" s="141">
        <v>4601853637</v>
      </c>
      <c r="L140" s="141">
        <v>4890013189</v>
      </c>
      <c r="M140" s="141">
        <v>427846481</v>
      </c>
      <c r="N140" s="141">
        <v>0</v>
      </c>
      <c r="P140" s="141">
        <v>28245268302</v>
      </c>
      <c r="Q140" s="141">
        <v>19178444029</v>
      </c>
      <c r="R140" s="142">
        <v>0.47</v>
      </c>
    </row>
    <row r="141" spans="1:21" ht="12" customHeight="1" x14ac:dyDescent="0.15">
      <c r="A141" s="143" t="s">
        <v>634</v>
      </c>
      <c r="B141" s="143"/>
      <c r="C141" s="143"/>
      <c r="D141" s="143"/>
      <c r="F141" s="143">
        <v>3832343684</v>
      </c>
      <c r="G141" s="143">
        <v>-1592144369</v>
      </c>
      <c r="H141" s="143">
        <v>-23123413280</v>
      </c>
      <c r="I141" s="143">
        <v>365819227</v>
      </c>
      <c r="J141" s="143">
        <v>331494985</v>
      </c>
      <c r="K141" s="143">
        <v>4601853637</v>
      </c>
      <c r="L141" s="143">
        <v>4890013189</v>
      </c>
      <c r="M141" s="143">
        <v>427846481</v>
      </c>
      <c r="N141" s="143">
        <v>-2211813170</v>
      </c>
      <c r="P141" s="143">
        <v>-12477999616</v>
      </c>
      <c r="Q141" s="143">
        <v>-4664473941</v>
      </c>
      <c r="R141" s="144">
        <v>1.68</v>
      </c>
    </row>
    <row r="142" spans="1:21" ht="12" customHeight="1" x14ac:dyDescent="0.15">
      <c r="A142" s="137" t="s">
        <v>635</v>
      </c>
      <c r="B142" s="137"/>
      <c r="C142" s="137"/>
      <c r="D142" s="137"/>
      <c r="F142" s="137">
        <v>0</v>
      </c>
      <c r="G142" s="137">
        <v>0</v>
      </c>
      <c r="H142" s="137">
        <v>0</v>
      </c>
      <c r="I142" s="137">
        <v>0</v>
      </c>
      <c r="J142" s="137">
        <v>0</v>
      </c>
      <c r="K142" s="137">
        <v>0</v>
      </c>
      <c r="L142" s="137">
        <v>0</v>
      </c>
      <c r="M142" s="137">
        <v>0</v>
      </c>
      <c r="N142" s="137">
        <v>0</v>
      </c>
      <c r="P142" s="137">
        <v>0</v>
      </c>
      <c r="Q142" s="137">
        <v>0</v>
      </c>
      <c r="R142" s="137" t="s">
        <v>71</v>
      </c>
    </row>
    <row r="143" spans="1:21" ht="12" customHeight="1" x14ac:dyDescent="0.15">
      <c r="A143" s="135" t="s">
        <v>636</v>
      </c>
      <c r="B143" s="135" t="s">
        <v>637</v>
      </c>
      <c r="C143" s="135" t="s">
        <v>435</v>
      </c>
      <c r="D143" s="135" t="s">
        <v>435</v>
      </c>
      <c r="F143" s="135">
        <v>95470209</v>
      </c>
      <c r="G143" s="135">
        <v>106077606</v>
      </c>
      <c r="H143" s="135">
        <v>47735102</v>
      </c>
      <c r="I143" s="135">
        <v>-365819227</v>
      </c>
      <c r="J143" s="135">
        <v>0</v>
      </c>
      <c r="K143" s="135">
        <v>0</v>
      </c>
      <c r="L143" s="135">
        <v>116536310</v>
      </c>
      <c r="M143" s="135">
        <v>0</v>
      </c>
      <c r="N143" s="135">
        <v>0</v>
      </c>
      <c r="P143" s="135">
        <v>0</v>
      </c>
      <c r="Q143" s="135">
        <v>0</v>
      </c>
      <c r="R143" s="135" t="s">
        <v>71</v>
      </c>
    </row>
    <row r="144" spans="1:21" ht="12" customHeight="1" x14ac:dyDescent="0.15">
      <c r="A144" s="135" t="s">
        <v>638</v>
      </c>
      <c r="B144" s="135" t="s">
        <v>639</v>
      </c>
      <c r="C144" s="135" t="s">
        <v>435</v>
      </c>
      <c r="D144" s="135" t="s">
        <v>435</v>
      </c>
      <c r="F144" s="135">
        <v>86620888</v>
      </c>
      <c r="G144" s="135">
        <v>95901821</v>
      </c>
      <c r="H144" s="135">
        <v>43310447</v>
      </c>
      <c r="I144" s="135">
        <v>0</v>
      </c>
      <c r="J144" s="135">
        <v>-331494985</v>
      </c>
      <c r="K144" s="135">
        <v>0</v>
      </c>
      <c r="L144" s="135">
        <v>105661829</v>
      </c>
      <c r="M144" s="135">
        <v>0</v>
      </c>
      <c r="N144" s="135">
        <v>0</v>
      </c>
      <c r="P144" s="135">
        <v>0</v>
      </c>
      <c r="Q144" s="135">
        <v>0</v>
      </c>
      <c r="R144" s="135" t="s">
        <v>71</v>
      </c>
    </row>
    <row r="145" spans="1:18" ht="12" customHeight="1" x14ac:dyDescent="0.15">
      <c r="A145" s="135" t="s">
        <v>640</v>
      </c>
      <c r="B145" s="135" t="s">
        <v>641</v>
      </c>
      <c r="C145" s="135" t="s">
        <v>435</v>
      </c>
      <c r="D145" s="135" t="s">
        <v>435</v>
      </c>
      <c r="F145" s="135">
        <v>111585148</v>
      </c>
      <c r="G145" s="135">
        <v>123942584</v>
      </c>
      <c r="H145" s="135">
        <v>55792573</v>
      </c>
      <c r="I145" s="135">
        <v>0</v>
      </c>
      <c r="J145" s="135">
        <v>0</v>
      </c>
      <c r="K145" s="135">
        <v>0</v>
      </c>
      <c r="L145" s="135">
        <v>136526176</v>
      </c>
      <c r="M145" s="135">
        <v>-427846481</v>
      </c>
      <c r="N145" s="135">
        <v>0</v>
      </c>
      <c r="P145" s="135">
        <v>0</v>
      </c>
      <c r="Q145" s="135">
        <v>0</v>
      </c>
      <c r="R145" s="135" t="s">
        <v>71</v>
      </c>
    </row>
    <row r="146" spans="1:18" ht="12" customHeight="1" x14ac:dyDescent="0.15">
      <c r="A146" s="135" t="s">
        <v>642</v>
      </c>
      <c r="B146" s="135" t="s">
        <v>643</v>
      </c>
      <c r="C146" s="135" t="s">
        <v>435</v>
      </c>
      <c r="D146" s="135" t="s">
        <v>435</v>
      </c>
      <c r="F146" s="135">
        <v>1202982926</v>
      </c>
      <c r="G146" s="135">
        <v>1330407967</v>
      </c>
      <c r="H146" s="135">
        <v>601491461</v>
      </c>
      <c r="I146" s="135">
        <v>0</v>
      </c>
      <c r="J146" s="135">
        <v>0</v>
      </c>
      <c r="K146" s="135">
        <v>-4601853637</v>
      </c>
      <c r="L146" s="135">
        <v>1466971283</v>
      </c>
      <c r="M146" s="135">
        <v>0</v>
      </c>
      <c r="N146" s="135">
        <v>0</v>
      </c>
      <c r="P146" s="135">
        <v>0</v>
      </c>
      <c r="Q146" s="135">
        <v>-4</v>
      </c>
      <c r="R146" s="136">
        <v>-1</v>
      </c>
    </row>
    <row r="147" spans="1:18" ht="12" customHeight="1" x14ac:dyDescent="0.15">
      <c r="A147" s="135" t="s">
        <v>644</v>
      </c>
      <c r="B147" s="135" t="s">
        <v>645</v>
      </c>
      <c r="C147" s="135" t="s">
        <v>435</v>
      </c>
      <c r="D147" s="135" t="s">
        <v>435</v>
      </c>
      <c r="F147" s="135">
        <v>2216607290</v>
      </c>
      <c r="G147" s="135">
        <v>2282443495</v>
      </c>
      <c r="H147" s="135">
        <v>2216658002</v>
      </c>
      <c r="I147" s="135">
        <v>0</v>
      </c>
      <c r="J147" s="135">
        <v>0</v>
      </c>
      <c r="K147" s="135">
        <v>0</v>
      </c>
      <c r="L147" s="135">
        <v>-6715708787</v>
      </c>
      <c r="M147" s="135">
        <v>0</v>
      </c>
      <c r="N147" s="135">
        <v>0</v>
      </c>
      <c r="P147" s="135">
        <v>0</v>
      </c>
      <c r="Q147" s="135">
        <v>-1</v>
      </c>
      <c r="R147" s="136">
        <v>-1</v>
      </c>
    </row>
    <row r="148" spans="1:18" ht="12" customHeight="1" x14ac:dyDescent="0.15">
      <c r="A148" s="137" t="s">
        <v>646</v>
      </c>
      <c r="B148" s="137"/>
      <c r="C148" s="137"/>
      <c r="D148" s="137"/>
      <c r="F148" s="137">
        <v>3713266461</v>
      </c>
      <c r="G148" s="137">
        <v>3938773473</v>
      </c>
      <c r="H148" s="137">
        <v>2964987585</v>
      </c>
      <c r="I148" s="137">
        <v>-365819227</v>
      </c>
      <c r="J148" s="137">
        <v>-331494985</v>
      </c>
      <c r="K148" s="137">
        <v>-4601853637</v>
      </c>
      <c r="L148" s="137">
        <v>-4890013189</v>
      </c>
      <c r="M148" s="137">
        <v>-427846481</v>
      </c>
      <c r="N148" s="137">
        <v>0</v>
      </c>
      <c r="P148" s="137">
        <v>0</v>
      </c>
      <c r="Q148" s="137">
        <v>-5</v>
      </c>
      <c r="R148" s="138">
        <v>-1</v>
      </c>
    </row>
    <row r="149" spans="1:18" ht="12" customHeight="1" x14ac:dyDescent="0.15">
      <c r="A149" s="139" t="s">
        <v>647</v>
      </c>
      <c r="B149" s="139"/>
      <c r="C149" s="139"/>
      <c r="D149" s="139"/>
      <c r="F149" s="139">
        <v>3713266461</v>
      </c>
      <c r="G149" s="139">
        <v>3938773473</v>
      </c>
      <c r="H149" s="139">
        <v>2964987585</v>
      </c>
      <c r="I149" s="139">
        <v>-365819227</v>
      </c>
      <c r="J149" s="139">
        <v>-331494985</v>
      </c>
      <c r="K149" s="139">
        <v>-4601853637</v>
      </c>
      <c r="L149" s="139">
        <v>-4890013189</v>
      </c>
      <c r="M149" s="139">
        <v>-427846481</v>
      </c>
      <c r="N149" s="139">
        <v>0</v>
      </c>
      <c r="P149" s="139">
        <v>0</v>
      </c>
      <c r="Q149" s="139">
        <v>-5</v>
      </c>
      <c r="R149" s="140">
        <v>-1</v>
      </c>
    </row>
    <row r="150" spans="1:18" ht="12" customHeight="1" x14ac:dyDescent="0.15">
      <c r="A150" s="139" t="s">
        <v>648</v>
      </c>
      <c r="B150" s="139"/>
      <c r="C150" s="139"/>
      <c r="D150" s="139"/>
      <c r="F150" s="139">
        <v>0</v>
      </c>
      <c r="G150" s="139">
        <v>0</v>
      </c>
      <c r="H150" s="139">
        <v>0</v>
      </c>
      <c r="I150" s="139">
        <v>0</v>
      </c>
      <c r="J150" s="139">
        <v>0</v>
      </c>
      <c r="K150" s="139">
        <v>0</v>
      </c>
      <c r="L150" s="139">
        <v>0</v>
      </c>
      <c r="M150" s="139">
        <v>0</v>
      </c>
      <c r="N150" s="139">
        <v>0</v>
      </c>
      <c r="P150" s="139">
        <v>0</v>
      </c>
      <c r="Q150" s="139">
        <v>0</v>
      </c>
      <c r="R150" s="139" t="s">
        <v>71</v>
      </c>
    </row>
    <row r="151" spans="1:18" ht="12" customHeight="1" x14ac:dyDescent="0.15">
      <c r="A151" s="141" t="s">
        <v>649</v>
      </c>
      <c r="B151" s="141"/>
      <c r="C151" s="141"/>
      <c r="D151" s="141"/>
      <c r="F151" s="141">
        <v>3713266461</v>
      </c>
      <c r="G151" s="141">
        <v>3938773473</v>
      </c>
      <c r="H151" s="141">
        <v>2964987585</v>
      </c>
      <c r="I151" s="141">
        <v>-365819227</v>
      </c>
      <c r="J151" s="141">
        <v>-331494985</v>
      </c>
      <c r="K151" s="141">
        <v>-4601853637</v>
      </c>
      <c r="L151" s="141">
        <v>-4890013189</v>
      </c>
      <c r="M151" s="141">
        <v>-427846481</v>
      </c>
      <c r="N151" s="141">
        <v>0</v>
      </c>
      <c r="P151" s="141">
        <v>0</v>
      </c>
      <c r="Q151" s="141">
        <v>-5</v>
      </c>
      <c r="R151" s="142">
        <v>-1</v>
      </c>
    </row>
    <row r="152" spans="1:18" ht="12" customHeight="1" x14ac:dyDescent="0.15">
      <c r="A152" s="141" t="s">
        <v>650</v>
      </c>
      <c r="B152" s="141"/>
      <c r="C152" s="141"/>
      <c r="D152" s="141"/>
      <c r="F152" s="141">
        <v>7545610145</v>
      </c>
      <c r="G152" s="141">
        <v>2346629104</v>
      </c>
      <c r="H152" s="141">
        <v>-20158425695</v>
      </c>
      <c r="I152" s="141">
        <v>0</v>
      </c>
      <c r="J152" s="141">
        <v>0</v>
      </c>
      <c r="K152" s="141">
        <v>0</v>
      </c>
      <c r="L152" s="141">
        <v>0</v>
      </c>
      <c r="M152" s="141">
        <v>0</v>
      </c>
      <c r="N152" s="141">
        <v>-2211813170</v>
      </c>
      <c r="P152" s="141">
        <v>-12477999616</v>
      </c>
      <c r="Q152" s="141">
        <v>-4664473946</v>
      </c>
      <c r="R152" s="142">
        <v>1.68</v>
      </c>
    </row>
    <row r="153" spans="1:18" ht="12" customHeight="1" x14ac:dyDescent="0.15">
      <c r="A153" s="137" t="s">
        <v>651</v>
      </c>
      <c r="B153" s="137"/>
      <c r="C153" s="137"/>
      <c r="D153" s="137"/>
      <c r="F153" s="137">
        <v>0</v>
      </c>
      <c r="G153" s="137">
        <v>0</v>
      </c>
      <c r="H153" s="137">
        <v>0</v>
      </c>
      <c r="I153" s="137">
        <v>0</v>
      </c>
      <c r="J153" s="137">
        <v>0</v>
      </c>
      <c r="K153" s="137">
        <v>0</v>
      </c>
      <c r="L153" s="137">
        <v>0</v>
      </c>
      <c r="M153" s="137">
        <v>0</v>
      </c>
      <c r="N153" s="137">
        <v>0</v>
      </c>
      <c r="P153" s="137">
        <v>0</v>
      </c>
      <c r="Q153" s="137">
        <v>0</v>
      </c>
      <c r="R153" s="137" t="s">
        <v>71</v>
      </c>
    </row>
    <row r="154" spans="1:18" ht="12" customHeight="1" x14ac:dyDescent="0.15">
      <c r="A154" s="143" t="s">
        <v>652</v>
      </c>
      <c r="B154" s="143"/>
      <c r="C154" s="143"/>
      <c r="D154" s="143"/>
      <c r="F154" s="143">
        <v>7545610145</v>
      </c>
      <c r="G154" s="143">
        <v>2346629104</v>
      </c>
      <c r="H154" s="143">
        <v>-20158425695</v>
      </c>
      <c r="I154" s="143">
        <v>0</v>
      </c>
      <c r="J154" s="143">
        <v>0</v>
      </c>
      <c r="K154" s="143">
        <v>0</v>
      </c>
      <c r="L154" s="143">
        <v>0</v>
      </c>
      <c r="M154" s="143">
        <v>0</v>
      </c>
      <c r="N154" s="143">
        <v>-2211813170</v>
      </c>
      <c r="P154" s="143">
        <v>-12477999616</v>
      </c>
      <c r="Q154" s="143">
        <v>-4664473946</v>
      </c>
      <c r="R154" s="144">
        <v>1.68</v>
      </c>
    </row>
    <row r="155" spans="1:18" ht="12" customHeight="1" x14ac:dyDescent="0.15">
      <c r="A155" s="137" t="s">
        <v>653</v>
      </c>
      <c r="B155" s="137"/>
      <c r="C155" s="137"/>
      <c r="D155" s="137"/>
      <c r="F155" s="137">
        <v>0</v>
      </c>
      <c r="G155" s="137">
        <v>0</v>
      </c>
      <c r="H155" s="137">
        <v>0</v>
      </c>
      <c r="I155" s="137">
        <v>0</v>
      </c>
      <c r="J155" s="137">
        <v>0</v>
      </c>
      <c r="K155" s="137">
        <v>0</v>
      </c>
      <c r="L155" s="137">
        <v>0</v>
      </c>
      <c r="M155" s="137">
        <v>0</v>
      </c>
      <c r="N155" s="137">
        <v>0</v>
      </c>
      <c r="P155" s="137">
        <v>0</v>
      </c>
      <c r="Q155" s="137">
        <v>0</v>
      </c>
      <c r="R155" s="137" t="s">
        <v>71</v>
      </c>
    </row>
    <row r="156" spans="1:18" ht="12" customHeight="1" x14ac:dyDescent="0.15">
      <c r="A156" s="137" t="s">
        <v>654</v>
      </c>
      <c r="B156" s="137"/>
      <c r="C156" s="137"/>
      <c r="D156" s="137"/>
      <c r="F156" s="137">
        <v>0</v>
      </c>
      <c r="G156" s="137">
        <v>0</v>
      </c>
      <c r="H156" s="137">
        <v>0</v>
      </c>
      <c r="I156" s="137">
        <v>0</v>
      </c>
      <c r="J156" s="137">
        <v>0</v>
      </c>
      <c r="K156" s="137">
        <v>0</v>
      </c>
      <c r="L156" s="137">
        <v>0</v>
      </c>
      <c r="M156" s="137">
        <v>0</v>
      </c>
      <c r="N156" s="137">
        <v>0</v>
      </c>
      <c r="P156" s="137">
        <v>0</v>
      </c>
      <c r="Q156" s="137">
        <v>0</v>
      </c>
      <c r="R156" s="137" t="s">
        <v>71</v>
      </c>
    </row>
    <row r="157" spans="1:18" ht="12" customHeight="1" x14ac:dyDescent="0.15">
      <c r="A157" s="141" t="s">
        <v>655</v>
      </c>
      <c r="B157" s="141"/>
      <c r="C157" s="141"/>
      <c r="D157" s="141"/>
      <c r="F157" s="141">
        <v>0</v>
      </c>
      <c r="G157" s="141">
        <v>0</v>
      </c>
      <c r="H157" s="141">
        <v>0</v>
      </c>
      <c r="I157" s="141">
        <v>0</v>
      </c>
      <c r="J157" s="141">
        <v>0</v>
      </c>
      <c r="K157" s="141">
        <v>0</v>
      </c>
      <c r="L157" s="141">
        <v>0</v>
      </c>
      <c r="M157" s="141">
        <v>0</v>
      </c>
      <c r="N157" s="141">
        <v>0</v>
      </c>
      <c r="P157" s="141">
        <v>0</v>
      </c>
      <c r="Q157" s="141">
        <v>0</v>
      </c>
      <c r="R157" s="141" t="s">
        <v>71</v>
      </c>
    </row>
    <row r="158" spans="1:18" ht="12" customHeight="1" x14ac:dyDescent="0.15">
      <c r="A158" s="141" t="s">
        <v>656</v>
      </c>
      <c r="B158" s="141"/>
      <c r="C158" s="141"/>
      <c r="D158" s="141"/>
      <c r="F158" s="141">
        <v>7545610145</v>
      </c>
      <c r="G158" s="141">
        <v>2346629104</v>
      </c>
      <c r="H158" s="141">
        <v>-20158425695</v>
      </c>
      <c r="I158" s="141">
        <v>0</v>
      </c>
      <c r="J158" s="141">
        <v>0</v>
      </c>
      <c r="K158" s="141">
        <v>0</v>
      </c>
      <c r="L158" s="141">
        <v>0</v>
      </c>
      <c r="M158" s="141">
        <v>0</v>
      </c>
      <c r="N158" s="141">
        <v>-2211813170</v>
      </c>
      <c r="P158" s="141">
        <v>-12477999616</v>
      </c>
      <c r="Q158" s="141">
        <v>-4664473946</v>
      </c>
      <c r="R158" s="142">
        <v>1.68</v>
      </c>
    </row>
    <row r="159" spans="1:18" ht="12" customHeight="1" x14ac:dyDescent="0.15">
      <c r="A159" s="145" t="s">
        <v>657</v>
      </c>
      <c r="B159" s="145"/>
      <c r="C159" s="145"/>
      <c r="D159" s="145"/>
      <c r="F159" s="145">
        <v>7545610145</v>
      </c>
      <c r="G159" s="145">
        <v>2346629104</v>
      </c>
      <c r="H159" s="145">
        <v>-20158425695</v>
      </c>
      <c r="I159" s="145">
        <v>0</v>
      </c>
      <c r="J159" s="145">
        <v>0</v>
      </c>
      <c r="K159" s="145">
        <v>0</v>
      </c>
      <c r="L159" s="145">
        <v>0</v>
      </c>
      <c r="M159" s="145">
        <v>0</v>
      </c>
      <c r="N159" s="145">
        <v>-2211813170</v>
      </c>
      <c r="P159" s="145">
        <v>-12477999616</v>
      </c>
      <c r="Q159" s="145">
        <v>-4664473946</v>
      </c>
      <c r="R159" s="146">
        <v>1.68</v>
      </c>
    </row>
    <row r="160" spans="1:18" ht="12" customHeight="1" x14ac:dyDescent="0.15">
      <c r="A160" s="137" t="s">
        <v>658</v>
      </c>
      <c r="B160" s="137"/>
      <c r="C160" s="137"/>
      <c r="D160" s="137"/>
      <c r="F160" s="137">
        <v>0</v>
      </c>
      <c r="G160" s="137">
        <v>0</v>
      </c>
      <c r="H160" s="137">
        <v>0</v>
      </c>
      <c r="I160" s="137">
        <v>0</v>
      </c>
      <c r="J160" s="137">
        <v>0</v>
      </c>
      <c r="K160" s="137">
        <v>0</v>
      </c>
      <c r="L160" s="137">
        <v>0</v>
      </c>
      <c r="M160" s="137">
        <v>0</v>
      </c>
      <c r="N160" s="137">
        <v>0</v>
      </c>
      <c r="P160" s="137">
        <v>0</v>
      </c>
      <c r="Q160" s="137">
        <v>0</v>
      </c>
      <c r="R160" s="137" t="s">
        <v>71</v>
      </c>
    </row>
    <row r="161" spans="1:21" ht="12" customHeight="1" x14ac:dyDescent="0.15">
      <c r="A161" s="141" t="s">
        <v>659</v>
      </c>
      <c r="B161" s="141"/>
      <c r="C161" s="141"/>
      <c r="D161" s="141"/>
      <c r="F161" s="141">
        <v>0</v>
      </c>
      <c r="G161" s="141">
        <v>0</v>
      </c>
      <c r="H161" s="141">
        <v>0</v>
      </c>
      <c r="I161" s="141">
        <v>0</v>
      </c>
      <c r="J161" s="141">
        <v>0</v>
      </c>
      <c r="K161" s="141">
        <v>0</v>
      </c>
      <c r="L161" s="141">
        <v>0</v>
      </c>
      <c r="M161" s="141">
        <v>0</v>
      </c>
      <c r="N161" s="141">
        <v>0</v>
      </c>
      <c r="P161" s="141">
        <v>0</v>
      </c>
      <c r="Q161" s="141">
        <v>0</v>
      </c>
      <c r="R161" s="141" t="s">
        <v>71</v>
      </c>
    </row>
    <row r="162" spans="1:21" ht="12" customHeight="1" x14ac:dyDescent="0.15">
      <c r="A162" s="137" t="s">
        <v>660</v>
      </c>
      <c r="B162" s="137"/>
      <c r="C162" s="137"/>
      <c r="D162" s="137"/>
      <c r="F162" s="137">
        <v>0</v>
      </c>
      <c r="G162" s="137">
        <v>0</v>
      </c>
      <c r="H162" s="137">
        <v>0</v>
      </c>
      <c r="I162" s="137">
        <v>0</v>
      </c>
      <c r="J162" s="137">
        <v>0</v>
      </c>
      <c r="K162" s="137">
        <v>0</v>
      </c>
      <c r="L162" s="137">
        <v>0</v>
      </c>
      <c r="M162" s="137">
        <v>0</v>
      </c>
      <c r="N162" s="137">
        <v>0</v>
      </c>
      <c r="P162" s="137">
        <v>0</v>
      </c>
      <c r="Q162" s="137">
        <v>0</v>
      </c>
      <c r="R162" s="137" t="s">
        <v>71</v>
      </c>
    </row>
    <row r="166" spans="1:21" ht="12.75" x14ac:dyDescent="0.25">
      <c r="N166" s="148" t="s">
        <v>831</v>
      </c>
      <c r="S166" s="159">
        <f>SUMIF($U$25:$U$140,N166,$S$25:$S$140)</f>
        <v>10148660460</v>
      </c>
      <c r="T166" s="159">
        <f t="shared" ref="T166:T172" si="4">SUMIF($U$25:$U$140,N166,$T$25:$T$140)</f>
        <v>8139285966</v>
      </c>
      <c r="U166" s="159"/>
    </row>
    <row r="167" spans="1:21" ht="25.5" x14ac:dyDescent="0.25">
      <c r="N167" s="148" t="s">
        <v>832</v>
      </c>
      <c r="S167" s="159">
        <f t="shared" ref="S167:S173" si="5">SUMIF($U$25:$U$140,N167,$S$25:$S$140)</f>
        <v>1447471067</v>
      </c>
      <c r="T167" s="159">
        <f t="shared" si="4"/>
        <v>2213189940</v>
      </c>
      <c r="U167" s="159"/>
    </row>
    <row r="168" spans="1:21" x14ac:dyDescent="0.25">
      <c r="N168" s="158" t="s">
        <v>830</v>
      </c>
      <c r="S168" s="159">
        <f t="shared" si="5"/>
        <v>0</v>
      </c>
      <c r="T168" s="159">
        <f t="shared" si="4"/>
        <v>2170378264</v>
      </c>
      <c r="U168" s="159"/>
    </row>
    <row r="169" spans="1:21" ht="38.25" x14ac:dyDescent="0.25">
      <c r="N169" s="148" t="s">
        <v>836</v>
      </c>
      <c r="S169" s="159">
        <f t="shared" si="5"/>
        <v>0</v>
      </c>
      <c r="T169" s="159">
        <f t="shared" si="4"/>
        <v>1442836197</v>
      </c>
      <c r="U169" s="159"/>
    </row>
    <row r="170" spans="1:21" ht="12.75" x14ac:dyDescent="0.25">
      <c r="N170" s="148" t="s">
        <v>834</v>
      </c>
      <c r="S170" s="159">
        <f t="shared" si="5"/>
        <v>314671500</v>
      </c>
      <c r="T170" s="159">
        <f t="shared" si="4"/>
        <v>675675000</v>
      </c>
      <c r="U170" s="159"/>
    </row>
    <row r="171" spans="1:21" ht="25.5" x14ac:dyDescent="0.25">
      <c r="N171" s="148" t="s">
        <v>835</v>
      </c>
      <c r="S171" s="159">
        <f t="shared" si="5"/>
        <v>157726940</v>
      </c>
      <c r="T171" s="159">
        <f t="shared" si="4"/>
        <v>338692609</v>
      </c>
      <c r="U171" s="159"/>
    </row>
    <row r="172" spans="1:21" ht="12.75" x14ac:dyDescent="0.25">
      <c r="N172" s="148" t="s">
        <v>837</v>
      </c>
      <c r="S172" s="159">
        <f t="shared" si="5"/>
        <v>19060135</v>
      </c>
      <c r="T172" s="159">
        <f t="shared" si="4"/>
        <v>40918952</v>
      </c>
      <c r="U172" s="159"/>
    </row>
    <row r="173" spans="1:21" ht="12.75" x14ac:dyDescent="0.25">
      <c r="N173" s="148" t="s">
        <v>833</v>
      </c>
      <c r="S173" s="159">
        <f t="shared" si="5"/>
        <v>402271862</v>
      </c>
      <c r="T173" s="159">
        <f>SUMIF($U$25:$U$140,N173,$T$25:$T$140)</f>
        <v>877662874</v>
      </c>
      <c r="U173" s="159"/>
    </row>
    <row r="174" spans="1:21" x14ac:dyDescent="0.25">
      <c r="S174" s="159"/>
      <c r="T174" s="159"/>
      <c r="U174" s="159"/>
    </row>
  </sheetData>
  <mergeCells count="11">
    <mergeCell ref="D5:D7"/>
    <mergeCell ref="A1:D1"/>
    <mergeCell ref="P1:R1"/>
    <mergeCell ref="A2:D2"/>
    <mergeCell ref="A4:D4"/>
    <mergeCell ref="P4:P7"/>
    <mergeCell ref="Q4:Q7"/>
    <mergeCell ref="R4:R7"/>
    <mergeCell ref="A5:A7"/>
    <mergeCell ref="B5:B7"/>
    <mergeCell ref="C5:C7"/>
  </mergeCells>
  <pageMargins left="0.2" right="0.2" top="0.2" bottom="0.2" header="0" footer="0"/>
  <pageSetup paperSize="8" fitToWidth="2" fitToHeight="0" orientation="landscape" horizontalDpi="0" verticalDpi="0"/>
  <headerFooter>
    <oddFooter>&amp;LManulife Asset Management&amp;CPrinted on &amp;D &amp;T&amp;RPage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0"/>
  <sheetViews>
    <sheetView showGridLines="0" workbookViewId="0">
      <pane xSplit="5" ySplit="7" topLeftCell="M149" activePane="bottomRight" state="frozen"/>
      <selection pane="topRight" activeCell="F1" sqref="F1"/>
      <selection pane="bottomLeft" activeCell="A8" sqref="A8"/>
      <selection pane="bottomRight" activeCell="T152" sqref="T152"/>
    </sheetView>
  </sheetViews>
  <sheetFormatPr defaultRowHeight="10.5" x14ac:dyDescent="0.25"/>
  <cols>
    <col min="1" max="1" width="51.5703125" style="158" customWidth="1"/>
    <col min="2" max="2" width="37.140625" style="158" customWidth="1"/>
    <col min="3" max="4" width="5.5703125" style="158" customWidth="1"/>
    <col min="5" max="5" width="1.42578125" style="158" customWidth="1"/>
    <col min="6" max="6" width="16" style="158" customWidth="1"/>
    <col min="7" max="8" width="17.140625" style="158" customWidth="1"/>
    <col min="9" max="10" width="14.42578125" style="158" customWidth="1"/>
    <col min="11" max="12" width="16" style="158" customWidth="1"/>
    <col min="13" max="13" width="14.42578125" style="158" customWidth="1"/>
    <col min="14" max="14" width="16" style="158" customWidth="1"/>
    <col min="15" max="15" width="1.42578125" style="158" customWidth="1"/>
    <col min="16" max="16" width="17.85546875" style="158" customWidth="1"/>
    <col min="17" max="17" width="17.85546875" style="158" hidden="1" customWidth="1"/>
    <col min="18" max="18" width="8.28515625" style="158" hidden="1" customWidth="1"/>
    <col min="19" max="20" width="13.42578125" style="132" bestFit="1" customWidth="1"/>
    <col min="21" max="22" width="9.140625" style="132"/>
    <col min="23" max="16384" width="9.140625" style="158"/>
  </cols>
  <sheetData>
    <row r="1" spans="1:20" s="158" customFormat="1" ht="24" customHeight="1" x14ac:dyDescent="0.25">
      <c r="A1" s="242" t="s">
        <v>387</v>
      </c>
      <c r="B1" s="242"/>
      <c r="C1" s="242"/>
      <c r="D1" s="242"/>
      <c r="E1" s="189"/>
      <c r="F1" s="189"/>
      <c r="G1" s="189"/>
      <c r="H1" s="189"/>
      <c r="I1" s="189"/>
      <c r="J1" s="189"/>
      <c r="K1" s="189"/>
      <c r="L1" s="189"/>
      <c r="M1" s="189"/>
      <c r="N1" s="189"/>
      <c r="O1" s="189"/>
      <c r="P1" s="243" t="s">
        <v>1109</v>
      </c>
      <c r="Q1" s="243"/>
      <c r="R1" s="243"/>
      <c r="S1" s="132"/>
      <c r="T1" s="132"/>
    </row>
    <row r="2" spans="1:20" s="158" customFormat="1" ht="12" customHeight="1" x14ac:dyDescent="0.25">
      <c r="A2" s="244" t="s">
        <v>1110</v>
      </c>
      <c r="B2" s="244"/>
      <c r="C2" s="244"/>
      <c r="D2" s="244"/>
      <c r="E2" s="189"/>
      <c r="F2" s="190" t="s">
        <v>1111</v>
      </c>
      <c r="G2" s="190" t="s">
        <v>1111</v>
      </c>
      <c r="H2" s="190" t="s">
        <v>1111</v>
      </c>
      <c r="I2" s="190" t="s">
        <v>1111</v>
      </c>
      <c r="J2" s="190" t="s">
        <v>1111</v>
      </c>
      <c r="K2" s="190" t="s">
        <v>1111</v>
      </c>
      <c r="L2" s="190" t="s">
        <v>1111</v>
      </c>
      <c r="M2" s="190" t="s">
        <v>1111</v>
      </c>
      <c r="N2" s="190" t="s">
        <v>1111</v>
      </c>
      <c r="O2" s="189"/>
      <c r="P2" s="189"/>
      <c r="Q2" s="189"/>
      <c r="R2" s="189"/>
      <c r="S2" s="132"/>
      <c r="T2" s="132"/>
    </row>
    <row r="3" spans="1:20" s="158" customFormat="1" ht="23.25" thickBot="1" x14ac:dyDescent="0.3">
      <c r="A3" s="189"/>
      <c r="B3" s="189"/>
      <c r="C3" s="189"/>
      <c r="D3" s="189"/>
      <c r="E3" s="189"/>
      <c r="F3" s="191" t="s">
        <v>391</v>
      </c>
      <c r="G3" s="191" t="s">
        <v>392</v>
      </c>
      <c r="H3" s="191" t="s">
        <v>392</v>
      </c>
      <c r="I3" s="191" t="s">
        <v>393</v>
      </c>
      <c r="J3" s="191" t="s">
        <v>393</v>
      </c>
      <c r="K3" s="191" t="s">
        <v>393</v>
      </c>
      <c r="L3" s="191" t="s">
        <v>393</v>
      </c>
      <c r="M3" s="191" t="s">
        <v>393</v>
      </c>
      <c r="N3" s="191" t="s">
        <v>394</v>
      </c>
      <c r="O3" s="189"/>
      <c r="P3" s="189"/>
      <c r="Q3" s="189"/>
      <c r="R3" s="189"/>
      <c r="S3" s="132"/>
      <c r="T3" s="132"/>
    </row>
    <row r="4" spans="1:20" s="158" customFormat="1" ht="60.75" customHeight="1" thickBot="1" x14ac:dyDescent="0.3">
      <c r="A4" s="245" t="s">
        <v>395</v>
      </c>
      <c r="B4" s="246"/>
      <c r="C4" s="246"/>
      <c r="D4" s="247"/>
      <c r="E4" s="189"/>
      <c r="F4" s="191" t="s">
        <v>396</v>
      </c>
      <c r="G4" s="191" t="s">
        <v>397</v>
      </c>
      <c r="H4" s="191" t="s">
        <v>398</v>
      </c>
      <c r="I4" s="191" t="s">
        <v>399</v>
      </c>
      <c r="J4" s="191" t="s">
        <v>400</v>
      </c>
      <c r="K4" s="191" t="s">
        <v>401</v>
      </c>
      <c r="L4" s="191" t="s">
        <v>402</v>
      </c>
      <c r="M4" s="191" t="s">
        <v>403</v>
      </c>
      <c r="N4" s="191" t="s">
        <v>404</v>
      </c>
      <c r="O4" s="189"/>
      <c r="P4" s="248" t="s">
        <v>405</v>
      </c>
      <c r="Q4" s="248" t="s">
        <v>406</v>
      </c>
      <c r="R4" s="248" t="s">
        <v>407</v>
      </c>
      <c r="S4" s="132"/>
      <c r="T4" s="132"/>
    </row>
    <row r="5" spans="1:20" s="158" customFormat="1" ht="12" customHeight="1" x14ac:dyDescent="0.25">
      <c r="A5" s="239" t="s">
        <v>408</v>
      </c>
      <c r="B5" s="239" t="s">
        <v>409</v>
      </c>
      <c r="C5" s="239" t="s">
        <v>410</v>
      </c>
      <c r="D5" s="239" t="s">
        <v>411</v>
      </c>
      <c r="E5" s="189"/>
      <c r="F5" s="191" t="s">
        <v>412</v>
      </c>
      <c r="G5" s="191" t="s">
        <v>413</v>
      </c>
      <c r="H5" s="191" t="s">
        <v>414</v>
      </c>
      <c r="I5" s="191" t="s">
        <v>415</v>
      </c>
      <c r="J5" s="191" t="s">
        <v>416</v>
      </c>
      <c r="K5" s="191" t="s">
        <v>417</v>
      </c>
      <c r="L5" s="191" t="s">
        <v>418</v>
      </c>
      <c r="M5" s="191" t="s">
        <v>419</v>
      </c>
      <c r="N5" s="191" t="s">
        <v>420</v>
      </c>
      <c r="O5" s="189"/>
      <c r="P5" s="240"/>
      <c r="Q5" s="240"/>
      <c r="R5" s="240"/>
      <c r="S5" s="132"/>
      <c r="T5" s="132"/>
    </row>
    <row r="6" spans="1:20" s="158" customFormat="1" ht="12" customHeight="1" x14ac:dyDescent="0.25">
      <c r="A6" s="240"/>
      <c r="B6" s="240"/>
      <c r="C6" s="240"/>
      <c r="D6" s="240"/>
      <c r="E6" s="189"/>
      <c r="F6" s="191" t="s">
        <v>421</v>
      </c>
      <c r="G6" s="191" t="s">
        <v>422</v>
      </c>
      <c r="H6" s="191" t="s">
        <v>423</v>
      </c>
      <c r="I6" s="191" t="s">
        <v>424</v>
      </c>
      <c r="J6" s="191" t="s">
        <v>425</v>
      </c>
      <c r="K6" s="191" t="s">
        <v>426</v>
      </c>
      <c r="L6" s="191" t="s">
        <v>427</v>
      </c>
      <c r="M6" s="191" t="s">
        <v>428</v>
      </c>
      <c r="N6" s="191" t="s">
        <v>429</v>
      </c>
      <c r="O6" s="189"/>
      <c r="P6" s="240"/>
      <c r="Q6" s="240"/>
      <c r="R6" s="240"/>
      <c r="S6" s="132"/>
      <c r="T6" s="132"/>
    </row>
    <row r="7" spans="1:20" s="158" customFormat="1" ht="12" customHeight="1" x14ac:dyDescent="0.25">
      <c r="A7" s="241"/>
      <c r="B7" s="241"/>
      <c r="C7" s="241"/>
      <c r="D7" s="241"/>
      <c r="E7" s="189"/>
      <c r="F7" s="191" t="s">
        <v>430</v>
      </c>
      <c r="G7" s="191" t="s">
        <v>431</v>
      </c>
      <c r="H7" s="191" t="s">
        <v>431</v>
      </c>
      <c r="I7" s="191" t="s">
        <v>432</v>
      </c>
      <c r="J7" s="191" t="s">
        <v>432</v>
      </c>
      <c r="K7" s="191" t="s">
        <v>432</v>
      </c>
      <c r="L7" s="191" t="s">
        <v>432</v>
      </c>
      <c r="M7" s="191" t="s">
        <v>432</v>
      </c>
      <c r="N7" s="191" t="s">
        <v>432</v>
      </c>
      <c r="O7" s="189"/>
      <c r="P7" s="241"/>
      <c r="Q7" s="241"/>
      <c r="R7" s="241"/>
      <c r="S7" s="158" t="s">
        <v>828</v>
      </c>
      <c r="T7" s="158" t="s">
        <v>1112</v>
      </c>
    </row>
    <row r="8" spans="1:20" s="158" customFormat="1" ht="12" customHeight="1" x14ac:dyDescent="0.15">
      <c r="A8" s="192" t="s">
        <v>433</v>
      </c>
      <c r="B8" s="192" t="s">
        <v>434</v>
      </c>
      <c r="C8" s="192" t="s">
        <v>435</v>
      </c>
      <c r="D8" s="192" t="s">
        <v>435</v>
      </c>
      <c r="E8" s="189"/>
      <c r="F8" s="192">
        <v>0</v>
      </c>
      <c r="G8" s="192">
        <v>0</v>
      </c>
      <c r="H8" s="192">
        <v>0</v>
      </c>
      <c r="I8" s="192">
        <v>0</v>
      </c>
      <c r="J8" s="192">
        <v>0</v>
      </c>
      <c r="K8" s="192">
        <v>0</v>
      </c>
      <c r="L8" s="192">
        <v>0</v>
      </c>
      <c r="M8" s="192">
        <v>0</v>
      </c>
      <c r="N8" s="192">
        <v>-28598594</v>
      </c>
      <c r="O8" s="189"/>
      <c r="P8" s="192">
        <v>-28598594</v>
      </c>
      <c r="Q8" s="192">
        <v>0</v>
      </c>
      <c r="R8" s="192" t="s">
        <v>71</v>
      </c>
      <c r="S8" s="132"/>
      <c r="T8" s="132"/>
    </row>
    <row r="9" spans="1:20" s="158" customFormat="1" ht="12" customHeight="1" x14ac:dyDescent="0.15">
      <c r="A9" s="192" t="s">
        <v>436</v>
      </c>
      <c r="B9" s="192" t="s">
        <v>437</v>
      </c>
      <c r="C9" s="192" t="s">
        <v>435</v>
      </c>
      <c r="D9" s="192" t="s">
        <v>435</v>
      </c>
      <c r="E9" s="189"/>
      <c r="F9" s="192">
        <v>0</v>
      </c>
      <c r="G9" s="192">
        <v>0</v>
      </c>
      <c r="H9" s="192">
        <v>0</v>
      </c>
      <c r="I9" s="192">
        <v>0</v>
      </c>
      <c r="J9" s="192">
        <v>0</v>
      </c>
      <c r="K9" s="192">
        <v>0</v>
      </c>
      <c r="L9" s="192">
        <v>0</v>
      </c>
      <c r="M9" s="192">
        <v>0</v>
      </c>
      <c r="N9" s="192">
        <v>-4371034479</v>
      </c>
      <c r="O9" s="189"/>
      <c r="P9" s="192">
        <v>-4371034479</v>
      </c>
      <c r="Q9" s="192">
        <v>-1631523612</v>
      </c>
      <c r="R9" s="193">
        <v>0.21</v>
      </c>
      <c r="S9" s="132"/>
      <c r="T9" s="132"/>
    </row>
    <row r="10" spans="1:20" s="158" customFormat="1" ht="12" customHeight="1" x14ac:dyDescent="0.15">
      <c r="A10" s="192" t="s">
        <v>438</v>
      </c>
      <c r="B10" s="192" t="s">
        <v>439</v>
      </c>
      <c r="C10" s="192" t="s">
        <v>435</v>
      </c>
      <c r="D10" s="192" t="s">
        <v>435</v>
      </c>
      <c r="E10" s="189"/>
      <c r="F10" s="192">
        <v>0</v>
      </c>
      <c r="G10" s="192">
        <v>0</v>
      </c>
      <c r="H10" s="192">
        <v>0</v>
      </c>
      <c r="I10" s="192">
        <v>0</v>
      </c>
      <c r="J10" s="192">
        <v>0</v>
      </c>
      <c r="K10" s="192">
        <v>0</v>
      </c>
      <c r="L10" s="192">
        <v>0</v>
      </c>
      <c r="M10" s="192">
        <v>0</v>
      </c>
      <c r="N10" s="192">
        <v>156760709</v>
      </c>
      <c r="O10" s="189"/>
      <c r="P10" s="192">
        <v>156760709</v>
      </c>
      <c r="Q10" s="192">
        <v>28937322</v>
      </c>
      <c r="R10" s="193">
        <v>4.2699999999999996</v>
      </c>
      <c r="S10" s="132"/>
      <c r="T10" s="132"/>
    </row>
    <row r="11" spans="1:20" s="158" customFormat="1" ht="12" customHeight="1" x14ac:dyDescent="0.25">
      <c r="A11" s="194" t="s">
        <v>440</v>
      </c>
      <c r="B11" s="194"/>
      <c r="C11" s="194"/>
      <c r="D11" s="194"/>
      <c r="E11" s="189"/>
      <c r="F11" s="194">
        <v>0</v>
      </c>
      <c r="G11" s="194">
        <v>0</v>
      </c>
      <c r="H11" s="194">
        <v>0</v>
      </c>
      <c r="I11" s="194">
        <v>0</v>
      </c>
      <c r="J11" s="194">
        <v>0</v>
      </c>
      <c r="K11" s="194">
        <v>0</v>
      </c>
      <c r="L11" s="194">
        <v>0</v>
      </c>
      <c r="M11" s="194">
        <v>0</v>
      </c>
      <c r="N11" s="194">
        <v>-4242872364</v>
      </c>
      <c r="O11" s="189"/>
      <c r="P11" s="194">
        <v>-4242872364</v>
      </c>
      <c r="Q11" s="194">
        <v>-1602586290</v>
      </c>
      <c r="R11" s="195">
        <v>0.14000000000000001</v>
      </c>
      <c r="S11" s="132"/>
      <c r="T11" s="132"/>
    </row>
    <row r="12" spans="1:20" s="158" customFormat="1" ht="12" customHeight="1" x14ac:dyDescent="0.25">
      <c r="A12" s="194" t="s">
        <v>441</v>
      </c>
      <c r="B12" s="194"/>
      <c r="C12" s="194"/>
      <c r="D12" s="194"/>
      <c r="E12" s="189"/>
      <c r="F12" s="194">
        <v>0</v>
      </c>
      <c r="G12" s="194">
        <v>0</v>
      </c>
      <c r="H12" s="194">
        <v>0</v>
      </c>
      <c r="I12" s="194">
        <v>0</v>
      </c>
      <c r="J12" s="194">
        <v>0</v>
      </c>
      <c r="K12" s="194">
        <v>0</v>
      </c>
      <c r="L12" s="194">
        <v>0</v>
      </c>
      <c r="M12" s="194">
        <v>0</v>
      </c>
      <c r="N12" s="194">
        <v>0</v>
      </c>
      <c r="O12" s="189"/>
      <c r="P12" s="194">
        <v>0</v>
      </c>
      <c r="Q12" s="194">
        <v>0</v>
      </c>
      <c r="R12" s="194" t="s">
        <v>71</v>
      </c>
      <c r="S12" s="132"/>
      <c r="T12" s="132"/>
    </row>
    <row r="13" spans="1:20" s="158" customFormat="1" ht="12" customHeight="1" x14ac:dyDescent="0.15">
      <c r="A13" s="192" t="s">
        <v>442</v>
      </c>
      <c r="B13" s="192" t="s">
        <v>1113</v>
      </c>
      <c r="C13" s="192" t="s">
        <v>435</v>
      </c>
      <c r="D13" s="192" t="s">
        <v>435</v>
      </c>
      <c r="E13" s="189"/>
      <c r="F13" s="192">
        <v>-63688566</v>
      </c>
      <c r="G13" s="192">
        <v>0</v>
      </c>
      <c r="H13" s="192">
        <v>0</v>
      </c>
      <c r="I13" s="192">
        <v>0</v>
      </c>
      <c r="J13" s="192">
        <v>0</v>
      </c>
      <c r="K13" s="192">
        <v>0</v>
      </c>
      <c r="L13" s="192">
        <v>0</v>
      </c>
      <c r="M13" s="192">
        <v>0</v>
      </c>
      <c r="N13" s="192">
        <v>0</v>
      </c>
      <c r="O13" s="189"/>
      <c r="P13" s="192">
        <v>-63688566</v>
      </c>
      <c r="Q13" s="192">
        <v>0</v>
      </c>
      <c r="R13" s="192" t="s">
        <v>71</v>
      </c>
      <c r="S13" s="132"/>
      <c r="T13" s="132"/>
    </row>
    <row r="14" spans="1:20" s="158" customFormat="1" ht="12" customHeight="1" x14ac:dyDescent="0.15">
      <c r="A14" s="192" t="s">
        <v>444</v>
      </c>
      <c r="B14" s="192" t="s">
        <v>1114</v>
      </c>
      <c r="C14" s="192" t="s">
        <v>435</v>
      </c>
      <c r="D14" s="192" t="s">
        <v>435</v>
      </c>
      <c r="E14" s="189"/>
      <c r="F14" s="192">
        <v>-4419961479</v>
      </c>
      <c r="G14" s="192">
        <v>0</v>
      </c>
      <c r="H14" s="192">
        <v>0</v>
      </c>
      <c r="I14" s="192">
        <v>0</v>
      </c>
      <c r="J14" s="192">
        <v>0</v>
      </c>
      <c r="K14" s="192">
        <v>0</v>
      </c>
      <c r="L14" s="192">
        <v>0</v>
      </c>
      <c r="M14" s="192">
        <v>0</v>
      </c>
      <c r="N14" s="192">
        <v>0</v>
      </c>
      <c r="O14" s="189"/>
      <c r="P14" s="192">
        <v>-4419961479</v>
      </c>
      <c r="Q14" s="192">
        <v>-1255696608</v>
      </c>
      <c r="R14" s="193">
        <v>0.69</v>
      </c>
      <c r="S14" s="132"/>
      <c r="T14" s="132"/>
    </row>
    <row r="15" spans="1:20" s="158" customFormat="1" ht="12" customHeight="1" x14ac:dyDescent="0.25">
      <c r="A15" s="194" t="s">
        <v>446</v>
      </c>
      <c r="B15" s="194"/>
      <c r="C15" s="194"/>
      <c r="D15" s="194"/>
      <c r="E15" s="189"/>
      <c r="F15" s="194">
        <v>-4483650045</v>
      </c>
      <c r="G15" s="194">
        <v>0</v>
      </c>
      <c r="H15" s="194">
        <v>0</v>
      </c>
      <c r="I15" s="194">
        <v>0</v>
      </c>
      <c r="J15" s="194">
        <v>0</v>
      </c>
      <c r="K15" s="194">
        <v>0</v>
      </c>
      <c r="L15" s="194">
        <v>0</v>
      </c>
      <c r="M15" s="194">
        <v>0</v>
      </c>
      <c r="N15" s="194">
        <v>0</v>
      </c>
      <c r="O15" s="189"/>
      <c r="P15" s="194">
        <v>-4483650045</v>
      </c>
      <c r="Q15" s="194">
        <v>-1255696608</v>
      </c>
      <c r="R15" s="195">
        <v>0.75</v>
      </c>
      <c r="S15" s="132"/>
      <c r="T15" s="132"/>
    </row>
    <row r="16" spans="1:20" s="158" customFormat="1" ht="12" customHeight="1" x14ac:dyDescent="0.15">
      <c r="A16" s="192" t="s">
        <v>1115</v>
      </c>
      <c r="B16" s="192" t="s">
        <v>1116</v>
      </c>
      <c r="C16" s="192" t="s">
        <v>435</v>
      </c>
      <c r="D16" s="192" t="s">
        <v>435</v>
      </c>
      <c r="E16" s="189"/>
      <c r="F16" s="192">
        <v>0</v>
      </c>
      <c r="G16" s="192">
        <v>-2423045651</v>
      </c>
      <c r="H16" s="192">
        <v>-66640826</v>
      </c>
      <c r="I16" s="192">
        <v>0</v>
      </c>
      <c r="J16" s="192">
        <v>0</v>
      </c>
      <c r="K16" s="192">
        <v>0</v>
      </c>
      <c r="L16" s="192">
        <v>0</v>
      </c>
      <c r="M16" s="192">
        <v>0</v>
      </c>
      <c r="N16" s="192">
        <v>0</v>
      </c>
      <c r="O16" s="189"/>
      <c r="P16" s="192">
        <v>-2489686477</v>
      </c>
      <c r="Q16" s="192">
        <v>-3501839709</v>
      </c>
      <c r="R16" s="193">
        <v>0.52</v>
      </c>
      <c r="S16" s="132"/>
      <c r="T16" s="132"/>
    </row>
    <row r="17" spans="1:21" s="158" customFormat="1" ht="12" customHeight="1" x14ac:dyDescent="0.25">
      <c r="A17" s="192" t="s">
        <v>1117</v>
      </c>
      <c r="B17" s="192" t="s">
        <v>448</v>
      </c>
      <c r="C17" s="192" t="s">
        <v>435</v>
      </c>
      <c r="D17" s="192" t="s">
        <v>435</v>
      </c>
      <c r="E17" s="189"/>
      <c r="F17" s="192">
        <v>0</v>
      </c>
      <c r="G17" s="192">
        <v>-7695577466</v>
      </c>
      <c r="H17" s="192">
        <v>-218974791</v>
      </c>
      <c r="I17" s="192">
        <v>0</v>
      </c>
      <c r="J17" s="192">
        <v>0</v>
      </c>
      <c r="K17" s="192">
        <v>0</v>
      </c>
      <c r="L17" s="192">
        <v>0</v>
      </c>
      <c r="M17" s="192">
        <v>0</v>
      </c>
      <c r="N17" s="192">
        <v>0</v>
      </c>
      <c r="O17" s="189"/>
      <c r="P17" s="192">
        <v>-7914552257</v>
      </c>
      <c r="Q17" s="194">
        <v>-3501839709</v>
      </c>
      <c r="R17" s="195">
        <v>0.52</v>
      </c>
      <c r="S17" s="157"/>
      <c r="T17" s="132"/>
      <c r="U17" s="132"/>
    </row>
    <row r="18" spans="1:21" s="158" customFormat="1" ht="12" customHeight="1" x14ac:dyDescent="0.25">
      <c r="A18" s="194" t="s">
        <v>449</v>
      </c>
      <c r="B18" s="194"/>
      <c r="C18" s="194"/>
      <c r="D18" s="194"/>
      <c r="E18" s="189"/>
      <c r="F18" s="194">
        <v>0</v>
      </c>
      <c r="G18" s="194">
        <v>-10118623117</v>
      </c>
      <c r="H18" s="194">
        <v>-285615617</v>
      </c>
      <c r="I18" s="194">
        <v>0</v>
      </c>
      <c r="J18" s="194">
        <v>0</v>
      </c>
      <c r="K18" s="194">
        <v>0</v>
      </c>
      <c r="L18" s="194">
        <v>0</v>
      </c>
      <c r="M18" s="194">
        <v>0</v>
      </c>
      <c r="N18" s="194">
        <v>0</v>
      </c>
      <c r="O18" s="189"/>
      <c r="P18" s="194">
        <v>-10404238734</v>
      </c>
      <c r="Q18" s="192">
        <v>-23247231606</v>
      </c>
      <c r="R18" s="193">
        <v>0.3</v>
      </c>
      <c r="S18" s="157"/>
      <c r="T18" s="132"/>
      <c r="U18" s="132"/>
    </row>
    <row r="19" spans="1:21" s="158" customFormat="1" ht="12" customHeight="1" x14ac:dyDescent="0.25">
      <c r="A19" s="192" t="s">
        <v>1118</v>
      </c>
      <c r="B19" s="192" t="s">
        <v>1118</v>
      </c>
      <c r="C19" s="192" t="s">
        <v>435</v>
      </c>
      <c r="D19" s="192" t="s">
        <v>435</v>
      </c>
      <c r="E19" s="189"/>
      <c r="F19" s="192">
        <v>0</v>
      </c>
      <c r="G19" s="192">
        <v>-27390007023</v>
      </c>
      <c r="H19" s="192">
        <v>-33572216790</v>
      </c>
      <c r="I19" s="192">
        <v>0</v>
      </c>
      <c r="J19" s="192">
        <v>0</v>
      </c>
      <c r="K19" s="192">
        <v>0</v>
      </c>
      <c r="L19" s="192">
        <v>0</v>
      </c>
      <c r="M19" s="192">
        <v>0</v>
      </c>
      <c r="N19" s="192">
        <v>0</v>
      </c>
      <c r="O19" s="189"/>
      <c r="P19" s="192">
        <v>-60962223813</v>
      </c>
      <c r="Q19" s="194">
        <v>-23247231606</v>
      </c>
      <c r="R19" s="195">
        <v>0.3</v>
      </c>
      <c r="S19" s="157"/>
      <c r="T19" s="132"/>
      <c r="U19" s="132"/>
    </row>
    <row r="20" spans="1:21" s="158" customFormat="1" ht="12" customHeight="1" x14ac:dyDescent="0.25">
      <c r="A20" s="194" t="s">
        <v>452</v>
      </c>
      <c r="B20" s="194"/>
      <c r="C20" s="194"/>
      <c r="D20" s="194"/>
      <c r="E20" s="189"/>
      <c r="F20" s="194">
        <v>0</v>
      </c>
      <c r="G20" s="194">
        <v>-27390007023</v>
      </c>
      <c r="H20" s="194">
        <v>-33572216790</v>
      </c>
      <c r="I20" s="194">
        <v>0</v>
      </c>
      <c r="J20" s="194">
        <v>0</v>
      </c>
      <c r="K20" s="194">
        <v>0</v>
      </c>
      <c r="L20" s="194">
        <v>0</v>
      </c>
      <c r="M20" s="194">
        <v>0</v>
      </c>
      <c r="N20" s="194">
        <v>0</v>
      </c>
      <c r="O20" s="189"/>
      <c r="P20" s="194">
        <v>-60962223813</v>
      </c>
      <c r="Q20" s="194">
        <v>0</v>
      </c>
      <c r="R20" s="194" t="s">
        <v>71</v>
      </c>
      <c r="S20" s="157"/>
      <c r="T20" s="132"/>
      <c r="U20" s="132"/>
    </row>
    <row r="21" spans="1:21" s="158" customFormat="1" ht="12" customHeight="1" x14ac:dyDescent="0.25">
      <c r="A21" s="194" t="s">
        <v>453</v>
      </c>
      <c r="B21" s="194"/>
      <c r="C21" s="194"/>
      <c r="D21" s="194"/>
      <c r="E21" s="189"/>
      <c r="F21" s="194">
        <v>0</v>
      </c>
      <c r="G21" s="194">
        <v>0</v>
      </c>
      <c r="H21" s="194">
        <v>0</v>
      </c>
      <c r="I21" s="194">
        <v>0</v>
      </c>
      <c r="J21" s="194">
        <v>0</v>
      </c>
      <c r="K21" s="194">
        <v>0</v>
      </c>
      <c r="L21" s="194">
        <v>0</v>
      </c>
      <c r="M21" s="194">
        <v>0</v>
      </c>
      <c r="N21" s="194">
        <v>0</v>
      </c>
      <c r="O21" s="189"/>
      <c r="P21" s="194">
        <v>0</v>
      </c>
      <c r="Q21" s="192">
        <v>-106628370</v>
      </c>
      <c r="R21" s="193">
        <v>11.85</v>
      </c>
      <c r="S21" s="132"/>
      <c r="T21" s="132"/>
      <c r="U21" s="132"/>
    </row>
    <row r="22" spans="1:21" s="158" customFormat="1" ht="12" customHeight="1" x14ac:dyDescent="0.15">
      <c r="A22" s="192" t="s">
        <v>1119</v>
      </c>
      <c r="B22" s="192" t="s">
        <v>1120</v>
      </c>
      <c r="C22" s="192" t="s">
        <v>435</v>
      </c>
      <c r="D22" s="192" t="s">
        <v>435</v>
      </c>
      <c r="E22" s="189"/>
      <c r="F22" s="192">
        <v>0</v>
      </c>
      <c r="G22" s="192">
        <v>0</v>
      </c>
      <c r="H22" s="192">
        <v>0</v>
      </c>
      <c r="I22" s="192">
        <v>0</v>
      </c>
      <c r="J22" s="192">
        <v>0</v>
      </c>
      <c r="K22" s="192">
        <v>0</v>
      </c>
      <c r="L22" s="192">
        <v>0</v>
      </c>
      <c r="M22" s="192">
        <v>0</v>
      </c>
      <c r="N22" s="192">
        <v>-10956530</v>
      </c>
      <c r="O22" s="189"/>
      <c r="P22" s="192">
        <v>-10956530</v>
      </c>
      <c r="Q22" s="192">
        <v>-132249420</v>
      </c>
      <c r="R22" s="193">
        <v>-0.21</v>
      </c>
      <c r="S22" s="132"/>
      <c r="T22" s="132"/>
      <c r="U22" s="132"/>
    </row>
    <row r="23" spans="1:21" s="158" customFormat="1" ht="12" customHeight="1" x14ac:dyDescent="0.25">
      <c r="A23" s="192" t="s">
        <v>454</v>
      </c>
      <c r="B23" s="192" t="s">
        <v>455</v>
      </c>
      <c r="C23" s="192" t="s">
        <v>435</v>
      </c>
      <c r="D23" s="192" t="s">
        <v>435</v>
      </c>
      <c r="E23" s="189"/>
      <c r="F23" s="192">
        <v>-1836881979</v>
      </c>
      <c r="G23" s="192">
        <v>0</v>
      </c>
      <c r="H23" s="192">
        <v>0</v>
      </c>
      <c r="I23" s="192">
        <v>0</v>
      </c>
      <c r="J23" s="192">
        <v>0</v>
      </c>
      <c r="K23" s="192">
        <v>0</v>
      </c>
      <c r="L23" s="192">
        <v>0</v>
      </c>
      <c r="M23" s="192">
        <v>0</v>
      </c>
      <c r="N23" s="192">
        <v>0</v>
      </c>
      <c r="O23" s="189"/>
      <c r="P23" s="192">
        <v>-1836881979</v>
      </c>
      <c r="Q23" s="194">
        <v>-238877790</v>
      </c>
      <c r="R23" s="195">
        <v>5.17</v>
      </c>
      <c r="S23" s="157"/>
      <c r="T23" s="132"/>
      <c r="U23" s="132"/>
    </row>
    <row r="24" spans="1:21" s="158" customFormat="1" ht="12" customHeight="1" x14ac:dyDescent="0.15">
      <c r="A24" s="192" t="s">
        <v>456</v>
      </c>
      <c r="B24" s="192" t="s">
        <v>457</v>
      </c>
      <c r="C24" s="192" t="s">
        <v>435</v>
      </c>
      <c r="D24" s="192" t="s">
        <v>435</v>
      </c>
      <c r="E24" s="189"/>
      <c r="F24" s="192">
        <v>-264201841</v>
      </c>
      <c r="G24" s="192">
        <v>0</v>
      </c>
      <c r="H24" s="192">
        <v>0</v>
      </c>
      <c r="I24" s="192">
        <v>0</v>
      </c>
      <c r="J24" s="192">
        <v>0</v>
      </c>
      <c r="K24" s="192">
        <v>0</v>
      </c>
      <c r="L24" s="192">
        <v>0</v>
      </c>
      <c r="M24" s="192">
        <v>0</v>
      </c>
      <c r="N24" s="192">
        <v>0</v>
      </c>
      <c r="O24" s="189"/>
      <c r="P24" s="192">
        <v>-264201841</v>
      </c>
      <c r="Q24" s="196">
        <v>-29846232003</v>
      </c>
      <c r="R24" s="197">
        <v>0.37</v>
      </c>
      <c r="S24" s="132"/>
      <c r="T24" s="132"/>
      <c r="U24" s="132"/>
    </row>
    <row r="25" spans="1:21" s="158" customFormat="1" ht="12" customHeight="1" x14ac:dyDescent="0.25">
      <c r="A25" s="194" t="s">
        <v>458</v>
      </c>
      <c r="B25" s="194"/>
      <c r="C25" s="194"/>
      <c r="D25" s="194"/>
      <c r="E25" s="189"/>
      <c r="F25" s="194">
        <v>-2101083820</v>
      </c>
      <c r="G25" s="194">
        <v>0</v>
      </c>
      <c r="H25" s="194">
        <v>0</v>
      </c>
      <c r="I25" s="194">
        <v>0</v>
      </c>
      <c r="J25" s="194">
        <v>0</v>
      </c>
      <c r="K25" s="194">
        <v>0</v>
      </c>
      <c r="L25" s="194">
        <v>0</v>
      </c>
      <c r="M25" s="194">
        <v>0</v>
      </c>
      <c r="N25" s="194">
        <v>-10956530</v>
      </c>
      <c r="O25" s="189"/>
      <c r="P25" s="194">
        <v>-2112040350</v>
      </c>
      <c r="Q25" s="192">
        <v>21259345</v>
      </c>
      <c r="R25" s="193">
        <v>1.1299999999999999</v>
      </c>
      <c r="S25" s="198">
        <f>IF(B25="",0,G25+H25)</f>
        <v>0</v>
      </c>
      <c r="T25" s="198">
        <f>IF(B25="",0,F25+SUM(I25:N25))</f>
        <v>0</v>
      </c>
      <c r="U25" s="132"/>
    </row>
    <row r="26" spans="1:21" s="158" customFormat="1" ht="12" customHeight="1" x14ac:dyDescent="0.15">
      <c r="A26" s="196" t="s">
        <v>459</v>
      </c>
      <c r="B26" s="196"/>
      <c r="C26" s="196"/>
      <c r="D26" s="196"/>
      <c r="E26" s="189"/>
      <c r="F26" s="196">
        <v>-6584733865</v>
      </c>
      <c r="G26" s="196">
        <v>-37508630140</v>
      </c>
      <c r="H26" s="196">
        <v>-33857832407</v>
      </c>
      <c r="I26" s="196">
        <v>0</v>
      </c>
      <c r="J26" s="196">
        <v>0</v>
      </c>
      <c r="K26" s="196">
        <v>0</v>
      </c>
      <c r="L26" s="196">
        <v>0</v>
      </c>
      <c r="M26" s="196">
        <v>0</v>
      </c>
      <c r="N26" s="196">
        <v>-4253828894</v>
      </c>
      <c r="O26" s="189"/>
      <c r="P26" s="196">
        <v>-82205025306</v>
      </c>
      <c r="Q26" s="192">
        <v>84866900</v>
      </c>
      <c r="R26" s="193">
        <v>8.99</v>
      </c>
      <c r="S26" s="198">
        <f t="shared" ref="S26:S89" si="0">IF(B26="",0,G26+H26)</f>
        <v>0</v>
      </c>
      <c r="T26" s="198">
        <f t="shared" ref="T26:T89" si="1">IF(B26="",0,F26+SUM(I26:N26))</f>
        <v>0</v>
      </c>
      <c r="U26" s="132"/>
    </row>
    <row r="27" spans="1:21" s="158" customFormat="1" ht="12" customHeight="1" x14ac:dyDescent="0.25">
      <c r="A27" s="192" t="s">
        <v>1121</v>
      </c>
      <c r="B27" s="192" t="s">
        <v>461</v>
      </c>
      <c r="C27" s="192" t="s">
        <v>435</v>
      </c>
      <c r="D27" s="192" t="s">
        <v>435</v>
      </c>
      <c r="E27" s="189"/>
      <c r="F27" s="192">
        <v>31395697</v>
      </c>
      <c r="G27" s="192">
        <v>0</v>
      </c>
      <c r="H27" s="192">
        <v>0</v>
      </c>
      <c r="I27" s="192">
        <v>0</v>
      </c>
      <c r="J27" s="192">
        <v>0</v>
      </c>
      <c r="K27" s="192">
        <v>0</v>
      </c>
      <c r="L27" s="192">
        <v>0</v>
      </c>
      <c r="M27" s="192">
        <v>0</v>
      </c>
      <c r="N27" s="192">
        <v>0</v>
      </c>
      <c r="O27" s="189"/>
      <c r="P27" s="192">
        <v>31395697</v>
      </c>
      <c r="Q27" s="194">
        <v>106126245</v>
      </c>
      <c r="R27" s="195">
        <v>7.41</v>
      </c>
      <c r="S27" s="198">
        <f t="shared" si="0"/>
        <v>0</v>
      </c>
      <c r="T27" s="198">
        <f t="shared" si="1"/>
        <v>31395697</v>
      </c>
      <c r="U27" s="158" t="s">
        <v>830</v>
      </c>
    </row>
    <row r="28" spans="1:21" s="158" customFormat="1" ht="12" customHeight="1" x14ac:dyDescent="0.25">
      <c r="A28" s="192" t="s">
        <v>462</v>
      </c>
      <c r="B28" s="192" t="s">
        <v>463</v>
      </c>
      <c r="C28" s="192" t="s">
        <v>435</v>
      </c>
      <c r="D28" s="192" t="s">
        <v>435</v>
      </c>
      <c r="E28" s="189"/>
      <c r="F28" s="192">
        <v>1317276670</v>
      </c>
      <c r="G28" s="192">
        <v>0</v>
      </c>
      <c r="H28" s="192">
        <v>0</v>
      </c>
      <c r="I28" s="192">
        <v>0</v>
      </c>
      <c r="J28" s="192">
        <v>0</v>
      </c>
      <c r="K28" s="192">
        <v>0</v>
      </c>
      <c r="L28" s="192">
        <v>0</v>
      </c>
      <c r="M28" s="192">
        <v>0</v>
      </c>
      <c r="N28" s="192">
        <v>0</v>
      </c>
      <c r="O28" s="189"/>
      <c r="P28" s="192">
        <v>1317276670</v>
      </c>
      <c r="Q28" s="194">
        <v>0</v>
      </c>
      <c r="R28" s="194" t="s">
        <v>71</v>
      </c>
      <c r="S28" s="198">
        <f t="shared" si="0"/>
        <v>0</v>
      </c>
      <c r="T28" s="198">
        <f t="shared" si="1"/>
        <v>1317276670</v>
      </c>
      <c r="U28" s="158" t="s">
        <v>830</v>
      </c>
    </row>
    <row r="29" spans="1:21" s="158" customFormat="1" ht="12" customHeight="1" x14ac:dyDescent="0.25">
      <c r="A29" s="192" t="s">
        <v>1122</v>
      </c>
      <c r="B29" s="192" t="s">
        <v>1123</v>
      </c>
      <c r="C29" s="192" t="s">
        <v>435</v>
      </c>
      <c r="D29" s="192" t="s">
        <v>435</v>
      </c>
      <c r="E29" s="189"/>
      <c r="F29" s="192">
        <v>65750000</v>
      </c>
      <c r="G29" s="192">
        <v>0</v>
      </c>
      <c r="H29" s="192">
        <v>0</v>
      </c>
      <c r="I29" s="192">
        <v>0</v>
      </c>
      <c r="J29" s="192">
        <v>0</v>
      </c>
      <c r="K29" s="192">
        <v>0</v>
      </c>
      <c r="L29" s="192">
        <v>0</v>
      </c>
      <c r="M29" s="192">
        <v>0</v>
      </c>
      <c r="N29" s="192">
        <v>0</v>
      </c>
      <c r="O29" s="189"/>
      <c r="P29" s="192">
        <v>65750000</v>
      </c>
      <c r="Q29" s="194">
        <v>0</v>
      </c>
      <c r="R29" s="194" t="s">
        <v>71</v>
      </c>
      <c r="S29" s="198">
        <f t="shared" si="0"/>
        <v>0</v>
      </c>
      <c r="T29" s="198">
        <f t="shared" si="1"/>
        <v>65750000</v>
      </c>
      <c r="U29" s="158" t="s">
        <v>830</v>
      </c>
    </row>
    <row r="30" spans="1:21" s="158" customFormat="1" ht="12" customHeight="1" x14ac:dyDescent="0.25">
      <c r="A30" s="194" t="s">
        <v>464</v>
      </c>
      <c r="B30" s="194"/>
      <c r="C30" s="194"/>
      <c r="D30" s="194"/>
      <c r="E30" s="189"/>
      <c r="F30" s="194">
        <v>1414422367</v>
      </c>
      <c r="G30" s="194">
        <v>0</v>
      </c>
      <c r="H30" s="194">
        <v>0</v>
      </c>
      <c r="I30" s="194">
        <v>0</v>
      </c>
      <c r="J30" s="194">
        <v>0</v>
      </c>
      <c r="K30" s="194">
        <v>0</v>
      </c>
      <c r="L30" s="194">
        <v>0</v>
      </c>
      <c r="M30" s="194">
        <v>0</v>
      </c>
      <c r="N30" s="194">
        <v>0</v>
      </c>
      <c r="O30" s="189"/>
      <c r="P30" s="194">
        <v>1414422367</v>
      </c>
      <c r="Q30" s="194">
        <v>0</v>
      </c>
      <c r="R30" s="194" t="s">
        <v>71</v>
      </c>
      <c r="S30" s="198">
        <f t="shared" si="0"/>
        <v>0</v>
      </c>
      <c r="T30" s="198">
        <f t="shared" si="1"/>
        <v>0</v>
      </c>
      <c r="U30" s="132"/>
    </row>
    <row r="31" spans="1:21" s="158" customFormat="1" ht="12" customHeight="1" x14ac:dyDescent="0.25">
      <c r="A31" s="194" t="s">
        <v>465</v>
      </c>
      <c r="B31" s="194"/>
      <c r="C31" s="194"/>
      <c r="D31" s="194"/>
      <c r="E31" s="189"/>
      <c r="F31" s="194">
        <v>0</v>
      </c>
      <c r="G31" s="194">
        <v>0</v>
      </c>
      <c r="H31" s="194">
        <v>0</v>
      </c>
      <c r="I31" s="194">
        <v>0</v>
      </c>
      <c r="J31" s="194">
        <v>0</v>
      </c>
      <c r="K31" s="194">
        <v>0</v>
      </c>
      <c r="L31" s="194">
        <v>0</v>
      </c>
      <c r="M31" s="194">
        <v>0</v>
      </c>
      <c r="N31" s="194">
        <v>0</v>
      </c>
      <c r="O31" s="189"/>
      <c r="P31" s="194">
        <v>0</v>
      </c>
      <c r="Q31" s="194">
        <v>0</v>
      </c>
      <c r="R31" s="194" t="s">
        <v>71</v>
      </c>
      <c r="S31" s="198">
        <f t="shared" si="0"/>
        <v>0</v>
      </c>
      <c r="T31" s="198">
        <f t="shared" si="1"/>
        <v>0</v>
      </c>
      <c r="U31" s="132"/>
    </row>
    <row r="32" spans="1:21" s="158" customFormat="1" ht="12" customHeight="1" x14ac:dyDescent="0.25">
      <c r="A32" s="194" t="s">
        <v>466</v>
      </c>
      <c r="B32" s="194"/>
      <c r="C32" s="194"/>
      <c r="D32" s="194"/>
      <c r="E32" s="189"/>
      <c r="F32" s="194">
        <v>0</v>
      </c>
      <c r="G32" s="194">
        <v>0</v>
      </c>
      <c r="H32" s="194">
        <v>0</v>
      </c>
      <c r="I32" s="194">
        <v>0</v>
      </c>
      <c r="J32" s="194">
        <v>0</v>
      </c>
      <c r="K32" s="194">
        <v>0</v>
      </c>
      <c r="L32" s="194">
        <v>0</v>
      </c>
      <c r="M32" s="194">
        <v>0</v>
      </c>
      <c r="N32" s="194">
        <v>0</v>
      </c>
      <c r="O32" s="189"/>
      <c r="P32" s="194">
        <v>0</v>
      </c>
      <c r="Q32" s="194">
        <v>0</v>
      </c>
      <c r="R32" s="194" t="s">
        <v>71</v>
      </c>
      <c r="S32" s="198">
        <f t="shared" si="0"/>
        <v>0</v>
      </c>
      <c r="T32" s="198">
        <f t="shared" si="1"/>
        <v>0</v>
      </c>
      <c r="U32" s="132"/>
    </row>
    <row r="33" spans="1:21" s="158" customFormat="1" ht="12" customHeight="1" x14ac:dyDescent="0.25">
      <c r="A33" s="194" t="s">
        <v>467</v>
      </c>
      <c r="B33" s="194"/>
      <c r="C33" s="194"/>
      <c r="D33" s="194"/>
      <c r="E33" s="189"/>
      <c r="F33" s="194">
        <v>0</v>
      </c>
      <c r="G33" s="194">
        <v>0</v>
      </c>
      <c r="H33" s="194">
        <v>0</v>
      </c>
      <c r="I33" s="194">
        <v>0</v>
      </c>
      <c r="J33" s="194">
        <v>0</v>
      </c>
      <c r="K33" s="194">
        <v>0</v>
      </c>
      <c r="L33" s="194">
        <v>0</v>
      </c>
      <c r="M33" s="194">
        <v>0</v>
      </c>
      <c r="N33" s="194">
        <v>0</v>
      </c>
      <c r="O33" s="189"/>
      <c r="P33" s="194">
        <v>0</v>
      </c>
      <c r="Q33" s="196">
        <v>106126245</v>
      </c>
      <c r="R33" s="197">
        <v>7.41</v>
      </c>
      <c r="S33" s="198">
        <f t="shared" si="0"/>
        <v>0</v>
      </c>
      <c r="T33" s="198">
        <f t="shared" si="1"/>
        <v>0</v>
      </c>
      <c r="U33" s="132"/>
    </row>
    <row r="34" spans="1:21" s="158" customFormat="1" ht="12" customHeight="1" x14ac:dyDescent="0.25">
      <c r="A34" s="194" t="s">
        <v>468</v>
      </c>
      <c r="B34" s="194"/>
      <c r="C34" s="194"/>
      <c r="D34" s="194"/>
      <c r="E34" s="189"/>
      <c r="F34" s="194">
        <v>0</v>
      </c>
      <c r="G34" s="194">
        <v>0</v>
      </c>
      <c r="H34" s="194">
        <v>0</v>
      </c>
      <c r="I34" s="194">
        <v>0</v>
      </c>
      <c r="J34" s="194">
        <v>0</v>
      </c>
      <c r="K34" s="194">
        <v>0</v>
      </c>
      <c r="L34" s="194">
        <v>0</v>
      </c>
      <c r="M34" s="194">
        <v>0</v>
      </c>
      <c r="N34" s="194">
        <v>0</v>
      </c>
      <c r="O34" s="189"/>
      <c r="P34" s="194">
        <v>0</v>
      </c>
      <c r="Q34" s="199">
        <v>-29740105758</v>
      </c>
      <c r="R34" s="200">
        <v>0.35</v>
      </c>
      <c r="S34" s="198">
        <f t="shared" si="0"/>
        <v>0</v>
      </c>
      <c r="T34" s="198">
        <f t="shared" si="1"/>
        <v>0</v>
      </c>
      <c r="U34" s="132"/>
    </row>
    <row r="35" spans="1:21" s="158" customFormat="1" ht="12" customHeight="1" x14ac:dyDescent="0.25">
      <c r="A35" s="194" t="s">
        <v>469</v>
      </c>
      <c r="B35" s="194"/>
      <c r="C35" s="194"/>
      <c r="D35" s="194"/>
      <c r="E35" s="189"/>
      <c r="F35" s="194">
        <v>0</v>
      </c>
      <c r="G35" s="194">
        <v>0</v>
      </c>
      <c r="H35" s="194">
        <v>0</v>
      </c>
      <c r="I35" s="194">
        <v>0</v>
      </c>
      <c r="J35" s="194">
        <v>0</v>
      </c>
      <c r="K35" s="194">
        <v>0</v>
      </c>
      <c r="L35" s="194">
        <v>0</v>
      </c>
      <c r="M35" s="194">
        <v>0</v>
      </c>
      <c r="N35" s="194">
        <v>0</v>
      </c>
      <c r="O35" s="189"/>
      <c r="P35" s="194">
        <v>0</v>
      </c>
      <c r="Q35" s="192">
        <v>0</v>
      </c>
      <c r="R35" s="192" t="s">
        <v>71</v>
      </c>
      <c r="S35" s="198">
        <f t="shared" si="0"/>
        <v>0</v>
      </c>
      <c r="T35" s="198">
        <f t="shared" si="1"/>
        <v>0</v>
      </c>
      <c r="U35" s="132"/>
    </row>
    <row r="36" spans="1:21" s="158" customFormat="1" ht="12" customHeight="1" x14ac:dyDescent="0.15">
      <c r="A36" s="196" t="s">
        <v>470</v>
      </c>
      <c r="B36" s="196"/>
      <c r="C36" s="196"/>
      <c r="D36" s="196"/>
      <c r="E36" s="189"/>
      <c r="F36" s="196">
        <v>1414422367</v>
      </c>
      <c r="G36" s="196">
        <v>0</v>
      </c>
      <c r="H36" s="196">
        <v>0</v>
      </c>
      <c r="I36" s="196">
        <v>0</v>
      </c>
      <c r="J36" s="196">
        <v>0</v>
      </c>
      <c r="K36" s="196">
        <v>0</v>
      </c>
      <c r="L36" s="196">
        <v>0</v>
      </c>
      <c r="M36" s="196">
        <v>0</v>
      </c>
      <c r="N36" s="196">
        <v>0</v>
      </c>
      <c r="O36" s="189"/>
      <c r="P36" s="196">
        <v>1414422367</v>
      </c>
      <c r="Q36" s="192">
        <v>8558476000</v>
      </c>
      <c r="R36" s="193">
        <v>0.04</v>
      </c>
      <c r="S36" s="198">
        <f t="shared" si="0"/>
        <v>0</v>
      </c>
      <c r="T36" s="198">
        <f t="shared" si="1"/>
        <v>0</v>
      </c>
      <c r="U36" s="132"/>
    </row>
    <row r="37" spans="1:21" s="158" customFormat="1" ht="12" customHeight="1" x14ac:dyDescent="0.25">
      <c r="A37" s="199" t="s">
        <v>471</v>
      </c>
      <c r="B37" s="199"/>
      <c r="C37" s="199"/>
      <c r="D37" s="199"/>
      <c r="E37" s="189"/>
      <c r="F37" s="199">
        <v>-5170311498</v>
      </c>
      <c r="G37" s="199">
        <v>-37508630140</v>
      </c>
      <c r="H37" s="199">
        <v>-33857832407</v>
      </c>
      <c r="I37" s="199">
        <v>0</v>
      </c>
      <c r="J37" s="199">
        <v>0</v>
      </c>
      <c r="K37" s="199">
        <v>0</v>
      </c>
      <c r="L37" s="199">
        <v>0</v>
      </c>
      <c r="M37" s="199">
        <v>0</v>
      </c>
      <c r="N37" s="199">
        <v>-4253828894</v>
      </c>
      <c r="O37" s="189"/>
      <c r="P37" s="199">
        <v>-80790602939</v>
      </c>
      <c r="Q37" s="194">
        <v>8558476000</v>
      </c>
      <c r="R37" s="195">
        <v>0.05</v>
      </c>
      <c r="S37" s="198">
        <f t="shared" si="0"/>
        <v>0</v>
      </c>
      <c r="T37" s="198">
        <f t="shared" si="1"/>
        <v>0</v>
      </c>
      <c r="U37" s="132"/>
    </row>
    <row r="38" spans="1:21" s="158" customFormat="1" ht="12" customHeight="1" x14ac:dyDescent="0.25">
      <c r="A38" s="192" t="s">
        <v>661</v>
      </c>
      <c r="B38" s="192" t="s">
        <v>662</v>
      </c>
      <c r="C38" s="192" t="s">
        <v>435</v>
      </c>
      <c r="D38" s="192" t="s">
        <v>435</v>
      </c>
      <c r="E38" s="189"/>
      <c r="F38" s="192">
        <v>213905000</v>
      </c>
      <c r="G38" s="192">
        <v>0</v>
      </c>
      <c r="H38" s="192">
        <v>0</v>
      </c>
      <c r="I38" s="192">
        <v>0</v>
      </c>
      <c r="J38" s="192">
        <v>0</v>
      </c>
      <c r="K38" s="192">
        <v>40200000</v>
      </c>
      <c r="L38" s="192">
        <v>6300000</v>
      </c>
      <c r="M38" s="192">
        <v>0</v>
      </c>
      <c r="N38" s="192">
        <v>0</v>
      </c>
      <c r="O38" s="189"/>
      <c r="P38" s="192">
        <v>260405000</v>
      </c>
      <c r="Q38" s="194">
        <v>0</v>
      </c>
      <c r="R38" s="194" t="s">
        <v>71</v>
      </c>
      <c r="S38" s="198">
        <f t="shared" si="0"/>
        <v>0</v>
      </c>
      <c r="T38" s="198">
        <f t="shared" si="1"/>
        <v>260405000</v>
      </c>
      <c r="U38" s="158" t="s">
        <v>831</v>
      </c>
    </row>
    <row r="39" spans="1:21" s="158" customFormat="1" ht="12" customHeight="1" x14ac:dyDescent="0.25">
      <c r="A39" s="192" t="s">
        <v>472</v>
      </c>
      <c r="B39" s="192" t="s">
        <v>473</v>
      </c>
      <c r="C39" s="192" t="s">
        <v>435</v>
      </c>
      <c r="D39" s="192" t="s">
        <v>435</v>
      </c>
      <c r="E39" s="189"/>
      <c r="F39" s="192">
        <v>3692565909</v>
      </c>
      <c r="G39" s="192">
        <v>6964263486</v>
      </c>
      <c r="H39" s="192">
        <v>2103774380</v>
      </c>
      <c r="I39" s="192">
        <v>0</v>
      </c>
      <c r="J39" s="192">
        <v>0</v>
      </c>
      <c r="K39" s="192">
        <v>3633783627</v>
      </c>
      <c r="L39" s="192">
        <v>2364246165</v>
      </c>
      <c r="M39" s="192">
        <v>0</v>
      </c>
      <c r="N39" s="192">
        <v>0</v>
      </c>
      <c r="O39" s="189"/>
      <c r="P39" s="192">
        <v>18758633567</v>
      </c>
      <c r="Q39" s="194">
        <v>0</v>
      </c>
      <c r="R39" s="194" t="s">
        <v>71</v>
      </c>
      <c r="S39" s="198">
        <f t="shared" si="0"/>
        <v>9068037866</v>
      </c>
      <c r="T39" s="198">
        <f t="shared" si="1"/>
        <v>9690595701</v>
      </c>
      <c r="U39" s="158" t="s">
        <v>831</v>
      </c>
    </row>
    <row r="40" spans="1:21" s="158" customFormat="1" ht="12" customHeight="1" x14ac:dyDescent="0.15">
      <c r="A40" s="192" t="s">
        <v>1124</v>
      </c>
      <c r="B40" s="192" t="s">
        <v>1125</v>
      </c>
      <c r="C40" s="192" t="s">
        <v>435</v>
      </c>
      <c r="D40" s="192" t="s">
        <v>435</v>
      </c>
      <c r="E40" s="189"/>
      <c r="F40" s="192">
        <v>0</v>
      </c>
      <c r="G40" s="192">
        <v>0</v>
      </c>
      <c r="H40" s="192">
        <v>0</v>
      </c>
      <c r="I40" s="192">
        <v>0</v>
      </c>
      <c r="J40" s="192">
        <v>0</v>
      </c>
      <c r="K40" s="192">
        <v>0</v>
      </c>
      <c r="L40" s="192">
        <v>39381000</v>
      </c>
      <c r="M40" s="192">
        <v>0</v>
      </c>
      <c r="N40" s="192">
        <v>0</v>
      </c>
      <c r="O40" s="189"/>
      <c r="P40" s="192">
        <v>39381000</v>
      </c>
      <c r="Q40" s="192">
        <v>786232000</v>
      </c>
      <c r="R40" s="193">
        <v>-0.72</v>
      </c>
      <c r="S40" s="198">
        <f t="shared" si="0"/>
        <v>0</v>
      </c>
      <c r="T40" s="198">
        <f t="shared" si="1"/>
        <v>39381000</v>
      </c>
      <c r="U40" s="158" t="s">
        <v>831</v>
      </c>
    </row>
    <row r="41" spans="1:21" s="158" customFormat="1" ht="12" customHeight="1" x14ac:dyDescent="0.25">
      <c r="A41" s="194" t="s">
        <v>476</v>
      </c>
      <c r="B41" s="194"/>
      <c r="C41" s="194"/>
      <c r="D41" s="194"/>
      <c r="E41" s="189"/>
      <c r="F41" s="194">
        <v>3906470909</v>
      </c>
      <c r="G41" s="194">
        <v>6964263486</v>
      </c>
      <c r="H41" s="194">
        <v>2103774380</v>
      </c>
      <c r="I41" s="194">
        <v>0</v>
      </c>
      <c r="J41" s="194">
        <v>0</v>
      </c>
      <c r="K41" s="194">
        <v>3673983627</v>
      </c>
      <c r="L41" s="194">
        <v>2409927165</v>
      </c>
      <c r="M41" s="194">
        <v>0</v>
      </c>
      <c r="N41" s="194">
        <v>0</v>
      </c>
      <c r="O41" s="189"/>
      <c r="P41" s="194">
        <v>19058419567</v>
      </c>
      <c r="Q41" s="192">
        <v>1520996000</v>
      </c>
      <c r="R41" s="193">
        <v>0.18</v>
      </c>
      <c r="S41" s="198">
        <f t="shared" si="0"/>
        <v>0</v>
      </c>
      <c r="T41" s="198">
        <f t="shared" si="1"/>
        <v>0</v>
      </c>
    </row>
    <row r="42" spans="1:21" s="158" customFormat="1" ht="12" customHeight="1" x14ac:dyDescent="0.25">
      <c r="A42" s="194" t="s">
        <v>477</v>
      </c>
      <c r="B42" s="194"/>
      <c r="C42" s="194"/>
      <c r="D42" s="194"/>
      <c r="E42" s="189"/>
      <c r="F42" s="194">
        <v>0</v>
      </c>
      <c r="G42" s="194">
        <v>0</v>
      </c>
      <c r="H42" s="194">
        <v>0</v>
      </c>
      <c r="I42" s="194">
        <v>0</v>
      </c>
      <c r="J42" s="194">
        <v>0</v>
      </c>
      <c r="K42" s="194">
        <v>0</v>
      </c>
      <c r="L42" s="194">
        <v>0</v>
      </c>
      <c r="M42" s="194">
        <v>0</v>
      </c>
      <c r="N42" s="194">
        <v>0</v>
      </c>
      <c r="O42" s="189"/>
      <c r="P42" s="194">
        <v>0</v>
      </c>
      <c r="Q42" s="192">
        <v>0</v>
      </c>
      <c r="R42" s="192" t="s">
        <v>71</v>
      </c>
      <c r="S42" s="198">
        <f t="shared" si="0"/>
        <v>0</v>
      </c>
      <c r="T42" s="198">
        <f t="shared" si="1"/>
        <v>0</v>
      </c>
    </row>
    <row r="43" spans="1:21" s="158" customFormat="1" ht="12" customHeight="1" x14ac:dyDescent="0.15">
      <c r="A43" s="192" t="s">
        <v>663</v>
      </c>
      <c r="B43" s="192" t="s">
        <v>664</v>
      </c>
      <c r="C43" s="192" t="s">
        <v>435</v>
      </c>
      <c r="D43" s="192" t="s">
        <v>435</v>
      </c>
      <c r="E43" s="189"/>
      <c r="F43" s="192">
        <v>0</v>
      </c>
      <c r="G43" s="192">
        <v>0</v>
      </c>
      <c r="H43" s="192">
        <v>0</v>
      </c>
      <c r="I43" s="192">
        <v>0</v>
      </c>
      <c r="J43" s="192">
        <v>0</v>
      </c>
      <c r="K43" s="192">
        <v>0</v>
      </c>
      <c r="L43" s="192">
        <v>141625316</v>
      </c>
      <c r="M43" s="192">
        <v>0</v>
      </c>
      <c r="N43" s="192">
        <v>0</v>
      </c>
      <c r="O43" s="189"/>
      <c r="P43" s="192">
        <v>141625316</v>
      </c>
      <c r="Q43" s="192">
        <v>650872000</v>
      </c>
      <c r="R43" s="193">
        <v>-0.02</v>
      </c>
      <c r="S43" s="198">
        <f t="shared" si="0"/>
        <v>0</v>
      </c>
      <c r="T43" s="198">
        <f t="shared" si="1"/>
        <v>141625316</v>
      </c>
      <c r="U43" s="158" t="s">
        <v>831</v>
      </c>
    </row>
    <row r="44" spans="1:21" s="158" customFormat="1" ht="12" customHeight="1" x14ac:dyDescent="0.25">
      <c r="A44" s="194" t="s">
        <v>478</v>
      </c>
      <c r="B44" s="194"/>
      <c r="C44" s="194"/>
      <c r="D44" s="194"/>
      <c r="E44" s="189"/>
      <c r="F44" s="194">
        <v>0</v>
      </c>
      <c r="G44" s="194">
        <v>0</v>
      </c>
      <c r="H44" s="194">
        <v>0</v>
      </c>
      <c r="I44" s="194">
        <v>0</v>
      </c>
      <c r="J44" s="194">
        <v>0</v>
      </c>
      <c r="K44" s="194">
        <v>0</v>
      </c>
      <c r="L44" s="194">
        <v>141625316</v>
      </c>
      <c r="M44" s="194">
        <v>0</v>
      </c>
      <c r="N44" s="194">
        <v>0</v>
      </c>
      <c r="O44" s="189"/>
      <c r="P44" s="194">
        <v>141625316</v>
      </c>
      <c r="Q44" s="192">
        <v>0</v>
      </c>
      <c r="R44" s="192" t="s">
        <v>71</v>
      </c>
      <c r="S44" s="198">
        <f t="shared" si="0"/>
        <v>0</v>
      </c>
      <c r="T44" s="198">
        <f t="shared" si="1"/>
        <v>0</v>
      </c>
      <c r="U44" s="132"/>
    </row>
    <row r="45" spans="1:21" s="158" customFormat="1" ht="12" customHeight="1" x14ac:dyDescent="0.25">
      <c r="A45" s="192" t="s">
        <v>479</v>
      </c>
      <c r="B45" s="192" t="s">
        <v>480</v>
      </c>
      <c r="C45" s="192" t="s">
        <v>435</v>
      </c>
      <c r="D45" s="192" t="s">
        <v>435</v>
      </c>
      <c r="E45" s="189"/>
      <c r="F45" s="192">
        <v>225148657</v>
      </c>
      <c r="G45" s="192">
        <v>-30721055</v>
      </c>
      <c r="H45" s="192">
        <v>185153000</v>
      </c>
      <c r="I45" s="192">
        <v>0</v>
      </c>
      <c r="J45" s="192">
        <v>0</v>
      </c>
      <c r="K45" s="192">
        <v>285695710</v>
      </c>
      <c r="L45" s="192">
        <v>182162671</v>
      </c>
      <c r="M45" s="192">
        <v>0</v>
      </c>
      <c r="N45" s="192">
        <v>0</v>
      </c>
      <c r="O45" s="189"/>
      <c r="P45" s="192">
        <v>847438983</v>
      </c>
      <c r="Q45" s="194">
        <v>2958100000</v>
      </c>
      <c r="R45" s="195">
        <v>0.01</v>
      </c>
      <c r="S45" s="198">
        <f t="shared" si="0"/>
        <v>154431945</v>
      </c>
      <c r="T45" s="198">
        <f t="shared" si="1"/>
        <v>693007038</v>
      </c>
      <c r="U45" s="158" t="s">
        <v>831</v>
      </c>
    </row>
    <row r="46" spans="1:21" s="158" customFormat="1" ht="12" customHeight="1" x14ac:dyDescent="0.25">
      <c r="A46" s="192" t="s">
        <v>1126</v>
      </c>
      <c r="B46" s="192" t="s">
        <v>1127</v>
      </c>
      <c r="C46" s="192" t="s">
        <v>435</v>
      </c>
      <c r="D46" s="192" t="s">
        <v>435</v>
      </c>
      <c r="E46" s="189"/>
      <c r="F46" s="192">
        <v>0</v>
      </c>
      <c r="G46" s="192">
        <v>2153053955</v>
      </c>
      <c r="H46" s="192">
        <v>0</v>
      </c>
      <c r="I46" s="192">
        <v>0</v>
      </c>
      <c r="J46" s="192">
        <v>0</v>
      </c>
      <c r="K46" s="192">
        <v>0</v>
      </c>
      <c r="L46" s="192">
        <v>0</v>
      </c>
      <c r="M46" s="192">
        <v>0</v>
      </c>
      <c r="N46" s="192">
        <v>0</v>
      </c>
      <c r="O46" s="189"/>
      <c r="P46" s="192">
        <v>2153053955</v>
      </c>
      <c r="Q46" s="194">
        <v>0</v>
      </c>
      <c r="R46" s="194" t="s">
        <v>71</v>
      </c>
      <c r="S46" s="198">
        <f t="shared" si="0"/>
        <v>2153053955</v>
      </c>
      <c r="T46" s="198">
        <f t="shared" si="1"/>
        <v>0</v>
      </c>
      <c r="U46" s="158" t="s">
        <v>831</v>
      </c>
    </row>
    <row r="47" spans="1:21" s="158" customFormat="1" ht="12" customHeight="1" x14ac:dyDescent="0.25">
      <c r="A47" s="192" t="s">
        <v>1128</v>
      </c>
      <c r="B47" s="192" t="s">
        <v>1129</v>
      </c>
      <c r="C47" s="192" t="s">
        <v>435</v>
      </c>
      <c r="D47" s="192" t="s">
        <v>435</v>
      </c>
      <c r="E47" s="189"/>
      <c r="F47" s="192">
        <v>16778962</v>
      </c>
      <c r="G47" s="192">
        <v>0</v>
      </c>
      <c r="H47" s="192">
        <v>0</v>
      </c>
      <c r="I47" s="192">
        <v>0</v>
      </c>
      <c r="J47" s="192">
        <v>0</v>
      </c>
      <c r="K47" s="192">
        <v>0</v>
      </c>
      <c r="L47" s="192">
        <v>0</v>
      </c>
      <c r="M47" s="192">
        <v>0</v>
      </c>
      <c r="N47" s="192">
        <v>0</v>
      </c>
      <c r="O47" s="189"/>
      <c r="P47" s="192">
        <v>16778962</v>
      </c>
      <c r="Q47" s="194">
        <v>0</v>
      </c>
      <c r="R47" s="194" t="s">
        <v>71</v>
      </c>
      <c r="S47" s="198">
        <f t="shared" si="0"/>
        <v>0</v>
      </c>
      <c r="T47" s="198">
        <f t="shared" si="1"/>
        <v>16778962</v>
      </c>
      <c r="U47" s="158" t="s">
        <v>831</v>
      </c>
    </row>
    <row r="48" spans="1:21" s="158" customFormat="1" ht="12" customHeight="1" x14ac:dyDescent="0.15">
      <c r="A48" s="192" t="s">
        <v>481</v>
      </c>
      <c r="B48" s="192" t="s">
        <v>482</v>
      </c>
      <c r="C48" s="192" t="s">
        <v>435</v>
      </c>
      <c r="D48" s="192" t="s">
        <v>435</v>
      </c>
      <c r="E48" s="189"/>
      <c r="F48" s="192">
        <v>0</v>
      </c>
      <c r="G48" s="192">
        <v>369588943</v>
      </c>
      <c r="H48" s="192">
        <v>0</v>
      </c>
      <c r="I48" s="192">
        <v>0</v>
      </c>
      <c r="J48" s="192">
        <v>0</v>
      </c>
      <c r="K48" s="192">
        <v>0</v>
      </c>
      <c r="L48" s="192">
        <v>0</v>
      </c>
      <c r="M48" s="192">
        <v>0</v>
      </c>
      <c r="N48" s="192">
        <v>0</v>
      </c>
      <c r="O48" s="189"/>
      <c r="P48" s="192">
        <v>369588943</v>
      </c>
      <c r="Q48" s="192">
        <v>0</v>
      </c>
      <c r="R48" s="192" t="s">
        <v>71</v>
      </c>
      <c r="S48" s="198">
        <f t="shared" si="0"/>
        <v>369588943</v>
      </c>
      <c r="T48" s="198">
        <f t="shared" si="1"/>
        <v>0</v>
      </c>
      <c r="U48" s="158" t="s">
        <v>831</v>
      </c>
    </row>
    <row r="49" spans="1:21" s="158" customFormat="1" ht="12" customHeight="1" x14ac:dyDescent="0.15">
      <c r="A49" s="192" t="s">
        <v>481</v>
      </c>
      <c r="B49" s="192" t="s">
        <v>483</v>
      </c>
      <c r="C49" s="192" t="s">
        <v>435</v>
      </c>
      <c r="D49" s="192" t="s">
        <v>435</v>
      </c>
      <c r="E49" s="189"/>
      <c r="F49" s="192">
        <v>0</v>
      </c>
      <c r="G49" s="192">
        <v>-454985000</v>
      </c>
      <c r="H49" s="192">
        <v>-10247000</v>
      </c>
      <c r="I49" s="192">
        <v>0</v>
      </c>
      <c r="J49" s="192">
        <v>0</v>
      </c>
      <c r="K49" s="192">
        <v>0</v>
      </c>
      <c r="L49" s="192">
        <v>0</v>
      </c>
      <c r="M49" s="192">
        <v>0</v>
      </c>
      <c r="N49" s="192">
        <v>0</v>
      </c>
      <c r="O49" s="189"/>
      <c r="P49" s="192">
        <v>-465232000</v>
      </c>
      <c r="Q49" s="192">
        <v>418698000</v>
      </c>
      <c r="R49" s="193">
        <v>-0.37</v>
      </c>
      <c r="S49" s="198">
        <f t="shared" si="0"/>
        <v>-465232000</v>
      </c>
      <c r="T49" s="198">
        <f t="shared" si="1"/>
        <v>0</v>
      </c>
      <c r="U49" s="158" t="s">
        <v>831</v>
      </c>
    </row>
    <row r="50" spans="1:21" s="158" customFormat="1" ht="12" customHeight="1" x14ac:dyDescent="0.15">
      <c r="A50" s="192" t="s">
        <v>484</v>
      </c>
      <c r="B50" s="192" t="s">
        <v>485</v>
      </c>
      <c r="C50" s="192" t="s">
        <v>435</v>
      </c>
      <c r="D50" s="192" t="s">
        <v>435</v>
      </c>
      <c r="E50" s="189"/>
      <c r="F50" s="192">
        <v>686437079</v>
      </c>
      <c r="G50" s="192">
        <v>182757600</v>
      </c>
      <c r="H50" s="192">
        <v>641416009</v>
      </c>
      <c r="I50" s="192">
        <v>0</v>
      </c>
      <c r="J50" s="192">
        <v>0</v>
      </c>
      <c r="K50" s="192">
        <v>739515572</v>
      </c>
      <c r="L50" s="192">
        <v>453179741</v>
      </c>
      <c r="M50" s="192">
        <v>0</v>
      </c>
      <c r="N50" s="192">
        <v>0</v>
      </c>
      <c r="O50" s="189"/>
      <c r="P50" s="192">
        <v>2703306001</v>
      </c>
      <c r="Q50" s="192">
        <v>964182000</v>
      </c>
      <c r="R50" s="193">
        <v>-0.41</v>
      </c>
      <c r="S50" s="198">
        <f t="shared" si="0"/>
        <v>824173609</v>
      </c>
      <c r="T50" s="198">
        <f t="shared" si="1"/>
        <v>1879132392</v>
      </c>
      <c r="U50" s="158" t="s">
        <v>831</v>
      </c>
    </row>
    <row r="51" spans="1:21" s="158" customFormat="1" ht="12" customHeight="1" x14ac:dyDescent="0.15">
      <c r="A51" s="192" t="s">
        <v>484</v>
      </c>
      <c r="B51" s="192" t="s">
        <v>486</v>
      </c>
      <c r="C51" s="192" t="s">
        <v>435</v>
      </c>
      <c r="D51" s="192" t="s">
        <v>435</v>
      </c>
      <c r="E51" s="189"/>
      <c r="F51" s="192">
        <v>-151818000</v>
      </c>
      <c r="G51" s="192">
        <v>-664000</v>
      </c>
      <c r="H51" s="192">
        <v>0</v>
      </c>
      <c r="I51" s="192">
        <v>0</v>
      </c>
      <c r="J51" s="192">
        <v>0</v>
      </c>
      <c r="K51" s="192">
        <v>-59205000</v>
      </c>
      <c r="L51" s="192">
        <v>50701345</v>
      </c>
      <c r="M51" s="192">
        <v>0</v>
      </c>
      <c r="N51" s="192">
        <v>972461000</v>
      </c>
      <c r="O51" s="189"/>
      <c r="P51" s="192">
        <v>811475345</v>
      </c>
      <c r="Q51" s="192">
        <v>132228000</v>
      </c>
      <c r="R51" s="193">
        <v>-0.05</v>
      </c>
      <c r="S51" s="198">
        <f t="shared" si="0"/>
        <v>-664000</v>
      </c>
      <c r="T51" s="198">
        <f t="shared" si="1"/>
        <v>812139345</v>
      </c>
      <c r="U51" s="158" t="s">
        <v>831</v>
      </c>
    </row>
    <row r="52" spans="1:21" s="158" customFormat="1" ht="12" customHeight="1" x14ac:dyDescent="0.25">
      <c r="A52" s="194" t="s">
        <v>487</v>
      </c>
      <c r="B52" s="194"/>
      <c r="C52" s="194"/>
      <c r="D52" s="194"/>
      <c r="E52" s="189"/>
      <c r="F52" s="194">
        <v>776546698</v>
      </c>
      <c r="G52" s="194">
        <v>2219030443</v>
      </c>
      <c r="H52" s="194">
        <v>816322009</v>
      </c>
      <c r="I52" s="194">
        <v>0</v>
      </c>
      <c r="J52" s="194">
        <v>0</v>
      </c>
      <c r="K52" s="194">
        <v>966006282</v>
      </c>
      <c r="L52" s="194">
        <v>686043757</v>
      </c>
      <c r="M52" s="194">
        <v>0</v>
      </c>
      <c r="N52" s="194">
        <v>972461000</v>
      </c>
      <c r="O52" s="189"/>
      <c r="P52" s="194">
        <v>6436410189</v>
      </c>
      <c r="Q52" s="192">
        <v>72880000</v>
      </c>
      <c r="R52" s="193">
        <v>-0.06</v>
      </c>
      <c r="S52" s="198">
        <f t="shared" si="0"/>
        <v>0</v>
      </c>
      <c r="T52" s="198">
        <f t="shared" si="1"/>
        <v>0</v>
      </c>
    </row>
    <row r="53" spans="1:21" s="158" customFormat="1" ht="12" customHeight="1" x14ac:dyDescent="0.25">
      <c r="A53" s="194" t="s">
        <v>488</v>
      </c>
      <c r="B53" s="194"/>
      <c r="C53" s="194"/>
      <c r="D53" s="194"/>
      <c r="E53" s="189"/>
      <c r="F53" s="194">
        <v>0</v>
      </c>
      <c r="G53" s="194">
        <v>0</v>
      </c>
      <c r="H53" s="194">
        <v>0</v>
      </c>
      <c r="I53" s="194">
        <v>0</v>
      </c>
      <c r="J53" s="194">
        <v>0</v>
      </c>
      <c r="K53" s="194">
        <v>0</v>
      </c>
      <c r="L53" s="194">
        <v>0</v>
      </c>
      <c r="M53" s="194">
        <v>0</v>
      </c>
      <c r="N53" s="194">
        <v>0</v>
      </c>
      <c r="O53" s="189"/>
      <c r="P53" s="194">
        <v>0</v>
      </c>
      <c r="Q53" s="192">
        <v>114344000</v>
      </c>
      <c r="R53" s="193">
        <v>0.01</v>
      </c>
      <c r="S53" s="198">
        <f t="shared" si="0"/>
        <v>0</v>
      </c>
      <c r="T53" s="198">
        <f t="shared" si="1"/>
        <v>0</v>
      </c>
    </row>
    <row r="54" spans="1:21" s="158" customFormat="1" ht="12" customHeight="1" x14ac:dyDescent="0.25">
      <c r="A54" s="194" t="s">
        <v>489</v>
      </c>
      <c r="B54" s="194"/>
      <c r="C54" s="194"/>
      <c r="D54" s="194"/>
      <c r="E54" s="189"/>
      <c r="F54" s="194">
        <v>0</v>
      </c>
      <c r="G54" s="194">
        <v>0</v>
      </c>
      <c r="H54" s="194">
        <v>0</v>
      </c>
      <c r="I54" s="194">
        <v>0</v>
      </c>
      <c r="J54" s="194">
        <v>0</v>
      </c>
      <c r="K54" s="194">
        <v>0</v>
      </c>
      <c r="L54" s="194">
        <v>0</v>
      </c>
      <c r="M54" s="194">
        <v>0</v>
      </c>
      <c r="N54" s="194">
        <v>0</v>
      </c>
      <c r="O54" s="189"/>
      <c r="P54" s="194">
        <v>0</v>
      </c>
      <c r="Q54" s="192">
        <v>763966000</v>
      </c>
      <c r="R54" s="193">
        <v>-7.0000000000000007E-2</v>
      </c>
      <c r="S54" s="198">
        <f t="shared" si="0"/>
        <v>0</v>
      </c>
      <c r="T54" s="198">
        <f t="shared" si="1"/>
        <v>0</v>
      </c>
      <c r="U54" s="132"/>
    </row>
    <row r="55" spans="1:21" s="158" customFormat="1" ht="12" customHeight="1" x14ac:dyDescent="0.15">
      <c r="A55" s="192" t="s">
        <v>665</v>
      </c>
      <c r="B55" s="192" t="s">
        <v>666</v>
      </c>
      <c r="C55" s="192" t="s">
        <v>435</v>
      </c>
      <c r="D55" s="192" t="s">
        <v>435</v>
      </c>
      <c r="E55" s="189"/>
      <c r="F55" s="192">
        <v>10540890</v>
      </c>
      <c r="G55" s="192">
        <v>6033730</v>
      </c>
      <c r="H55" s="192">
        <v>4316447</v>
      </c>
      <c r="I55" s="192">
        <v>0</v>
      </c>
      <c r="J55" s="192">
        <v>0</v>
      </c>
      <c r="K55" s="192">
        <v>12533888</v>
      </c>
      <c r="L55" s="192">
        <v>11251045</v>
      </c>
      <c r="M55" s="192">
        <v>0</v>
      </c>
      <c r="N55" s="192">
        <v>0</v>
      </c>
      <c r="O55" s="189"/>
      <c r="P55" s="192">
        <v>44676000</v>
      </c>
      <c r="Q55" s="192">
        <v>519526000</v>
      </c>
      <c r="R55" s="193">
        <v>-0.14000000000000001</v>
      </c>
      <c r="S55" s="198">
        <f t="shared" si="0"/>
        <v>10350177</v>
      </c>
      <c r="T55" s="198">
        <f t="shared" si="1"/>
        <v>34325823</v>
      </c>
      <c r="U55" s="158" t="s">
        <v>831</v>
      </c>
    </row>
    <row r="56" spans="1:21" s="158" customFormat="1" ht="12" customHeight="1" x14ac:dyDescent="0.25">
      <c r="A56" s="192" t="s">
        <v>490</v>
      </c>
      <c r="B56" s="192" t="s">
        <v>491</v>
      </c>
      <c r="C56" s="192" t="s">
        <v>435</v>
      </c>
      <c r="D56" s="192" t="s">
        <v>435</v>
      </c>
      <c r="E56" s="189"/>
      <c r="F56" s="192">
        <v>47819210</v>
      </c>
      <c r="G56" s="192">
        <v>202339325</v>
      </c>
      <c r="H56" s="192">
        <v>76007330</v>
      </c>
      <c r="I56" s="192">
        <v>0</v>
      </c>
      <c r="J56" s="192">
        <v>0</v>
      </c>
      <c r="K56" s="192">
        <v>125956980</v>
      </c>
      <c r="L56" s="192">
        <v>76540217</v>
      </c>
      <c r="M56" s="192">
        <v>0</v>
      </c>
      <c r="N56" s="192">
        <v>0</v>
      </c>
      <c r="O56" s="189"/>
      <c r="P56" s="192">
        <v>528663062</v>
      </c>
      <c r="Q56" s="194">
        <v>2985824000</v>
      </c>
      <c r="R56" s="195">
        <v>-0.22</v>
      </c>
      <c r="S56" s="198">
        <f t="shared" si="0"/>
        <v>278346655</v>
      </c>
      <c r="T56" s="198">
        <f t="shared" si="1"/>
        <v>250316407</v>
      </c>
      <c r="U56" s="158" t="s">
        <v>831</v>
      </c>
    </row>
    <row r="57" spans="1:21" s="158" customFormat="1" ht="12" customHeight="1" x14ac:dyDescent="0.15">
      <c r="A57" s="192" t="s">
        <v>492</v>
      </c>
      <c r="B57" s="192" t="s">
        <v>493</v>
      </c>
      <c r="C57" s="192" t="s">
        <v>435</v>
      </c>
      <c r="D57" s="192" t="s">
        <v>435</v>
      </c>
      <c r="E57" s="189"/>
      <c r="F57" s="192">
        <v>486957562</v>
      </c>
      <c r="G57" s="192">
        <v>178660558</v>
      </c>
      <c r="H57" s="192">
        <v>116654016</v>
      </c>
      <c r="I57" s="192">
        <v>0</v>
      </c>
      <c r="J57" s="192">
        <v>0</v>
      </c>
      <c r="K57" s="192">
        <v>197007507</v>
      </c>
      <c r="L57" s="192">
        <v>251324180</v>
      </c>
      <c r="M57" s="192">
        <v>0</v>
      </c>
      <c r="N57" s="192">
        <v>0</v>
      </c>
      <c r="O57" s="189"/>
      <c r="P57" s="192">
        <v>1230603823</v>
      </c>
      <c r="Q57" s="192">
        <v>0</v>
      </c>
      <c r="R57" s="192" t="s">
        <v>71</v>
      </c>
      <c r="S57" s="198">
        <f>IF(B57="",0,G57+H57)</f>
        <v>295314574</v>
      </c>
      <c r="T57" s="198">
        <f t="shared" si="1"/>
        <v>935289249</v>
      </c>
      <c r="U57" s="158" t="s">
        <v>831</v>
      </c>
    </row>
    <row r="58" spans="1:21" s="158" customFormat="1" ht="12" customHeight="1" x14ac:dyDescent="0.25">
      <c r="A58" s="192" t="s">
        <v>494</v>
      </c>
      <c r="B58" s="192" t="s">
        <v>495</v>
      </c>
      <c r="C58" s="192" t="s">
        <v>435</v>
      </c>
      <c r="D58" s="192" t="s">
        <v>435</v>
      </c>
      <c r="E58" s="189"/>
      <c r="F58" s="192">
        <v>100620000</v>
      </c>
      <c r="G58" s="192">
        <v>52254000</v>
      </c>
      <c r="H58" s="192">
        <v>29052000</v>
      </c>
      <c r="I58" s="192">
        <v>0</v>
      </c>
      <c r="J58" s="192">
        <v>0</v>
      </c>
      <c r="K58" s="192">
        <v>47016000</v>
      </c>
      <c r="L58" s="192">
        <v>55233585</v>
      </c>
      <c r="M58" s="192">
        <v>0</v>
      </c>
      <c r="N58" s="192">
        <v>0</v>
      </c>
      <c r="O58" s="189"/>
      <c r="P58" s="192">
        <v>284175585</v>
      </c>
      <c r="Q58" s="194">
        <v>166704000</v>
      </c>
      <c r="R58" s="195">
        <v>0.92</v>
      </c>
      <c r="S58" s="198">
        <f t="shared" si="0"/>
        <v>81306000</v>
      </c>
      <c r="T58" s="198">
        <f t="shared" si="1"/>
        <v>202869585</v>
      </c>
      <c r="U58" s="158" t="s">
        <v>831</v>
      </c>
    </row>
    <row r="59" spans="1:21" s="158" customFormat="1" ht="12" customHeight="1" x14ac:dyDescent="0.15">
      <c r="A59" s="192" t="s">
        <v>496</v>
      </c>
      <c r="B59" s="192" t="s">
        <v>497</v>
      </c>
      <c r="C59" s="192" t="s">
        <v>435</v>
      </c>
      <c r="D59" s="192" t="s">
        <v>435</v>
      </c>
      <c r="E59" s="189"/>
      <c r="F59" s="192">
        <v>38162007</v>
      </c>
      <c r="G59" s="192">
        <v>42829500</v>
      </c>
      <c r="H59" s="192">
        <v>15630803</v>
      </c>
      <c r="I59" s="192">
        <v>0</v>
      </c>
      <c r="J59" s="192">
        <v>0</v>
      </c>
      <c r="K59" s="192">
        <v>32775965</v>
      </c>
      <c r="L59" s="192">
        <v>25226339</v>
      </c>
      <c r="M59" s="192">
        <v>0</v>
      </c>
      <c r="N59" s="192">
        <v>0</v>
      </c>
      <c r="O59" s="189"/>
      <c r="P59" s="192">
        <v>154624614</v>
      </c>
      <c r="Q59" s="192">
        <v>0</v>
      </c>
      <c r="R59" s="192" t="s">
        <v>71</v>
      </c>
      <c r="S59" s="198">
        <f t="shared" si="0"/>
        <v>58460303</v>
      </c>
      <c r="T59" s="198">
        <f t="shared" si="1"/>
        <v>96164311</v>
      </c>
      <c r="U59" s="158" t="s">
        <v>831</v>
      </c>
    </row>
    <row r="60" spans="1:21" s="158" customFormat="1" ht="12" customHeight="1" x14ac:dyDescent="0.25">
      <c r="A60" s="192" t="s">
        <v>498</v>
      </c>
      <c r="B60" s="192" t="s">
        <v>499</v>
      </c>
      <c r="C60" s="192" t="s">
        <v>435</v>
      </c>
      <c r="D60" s="192" t="s">
        <v>435</v>
      </c>
      <c r="E60" s="189"/>
      <c r="F60" s="192">
        <v>76286000</v>
      </c>
      <c r="G60" s="192">
        <v>58505840</v>
      </c>
      <c r="H60" s="192">
        <v>27551240</v>
      </c>
      <c r="I60" s="192">
        <v>0</v>
      </c>
      <c r="J60" s="192">
        <v>0</v>
      </c>
      <c r="K60" s="192">
        <v>42850200</v>
      </c>
      <c r="L60" s="192">
        <v>41582700</v>
      </c>
      <c r="M60" s="192">
        <v>0</v>
      </c>
      <c r="N60" s="192">
        <v>0</v>
      </c>
      <c r="O60" s="189"/>
      <c r="P60" s="192">
        <v>246775980</v>
      </c>
      <c r="Q60" s="194">
        <v>0</v>
      </c>
      <c r="R60" s="194" t="s">
        <v>71</v>
      </c>
      <c r="S60" s="198">
        <f t="shared" si="0"/>
        <v>86057080</v>
      </c>
      <c r="T60" s="198">
        <f t="shared" si="1"/>
        <v>160718900</v>
      </c>
      <c r="U60" s="158" t="s">
        <v>831</v>
      </c>
    </row>
    <row r="61" spans="1:21" s="158" customFormat="1" ht="12" customHeight="1" x14ac:dyDescent="0.15">
      <c r="A61" s="192" t="s">
        <v>500</v>
      </c>
      <c r="B61" s="192" t="s">
        <v>501</v>
      </c>
      <c r="C61" s="192" t="s">
        <v>435</v>
      </c>
      <c r="D61" s="192" t="s">
        <v>435</v>
      </c>
      <c r="E61" s="189"/>
      <c r="F61" s="192">
        <v>570180000</v>
      </c>
      <c r="G61" s="192">
        <v>296106000</v>
      </c>
      <c r="H61" s="192">
        <v>164628000</v>
      </c>
      <c r="I61" s="192">
        <v>0</v>
      </c>
      <c r="J61" s="192">
        <v>0</v>
      </c>
      <c r="K61" s="192">
        <v>266424000</v>
      </c>
      <c r="L61" s="192">
        <v>312990315</v>
      </c>
      <c r="M61" s="192">
        <v>0</v>
      </c>
      <c r="N61" s="192">
        <v>0</v>
      </c>
      <c r="O61" s="189"/>
      <c r="P61" s="192">
        <v>1610328315</v>
      </c>
      <c r="Q61" s="196">
        <v>14669104000</v>
      </c>
      <c r="R61" s="197">
        <v>0.01</v>
      </c>
      <c r="S61" s="198">
        <f t="shared" si="0"/>
        <v>460734000</v>
      </c>
      <c r="T61" s="198">
        <f t="shared" si="1"/>
        <v>1149594315</v>
      </c>
      <c r="U61" s="158" t="s">
        <v>831</v>
      </c>
    </row>
    <row r="62" spans="1:21" s="158" customFormat="1" ht="12" customHeight="1" x14ac:dyDescent="0.15">
      <c r="A62" s="192" t="s">
        <v>502</v>
      </c>
      <c r="B62" s="192" t="s">
        <v>503</v>
      </c>
      <c r="C62" s="192" t="s">
        <v>435</v>
      </c>
      <c r="D62" s="192" t="s">
        <v>435</v>
      </c>
      <c r="E62" s="189"/>
      <c r="F62" s="192">
        <v>88577273</v>
      </c>
      <c r="G62" s="192">
        <v>606048000</v>
      </c>
      <c r="H62" s="192">
        <v>43200000</v>
      </c>
      <c r="I62" s="192">
        <v>0</v>
      </c>
      <c r="J62" s="192">
        <v>0</v>
      </c>
      <c r="K62" s="192">
        <v>109472727</v>
      </c>
      <c r="L62" s="192">
        <v>66190909</v>
      </c>
      <c r="M62" s="192">
        <v>0</v>
      </c>
      <c r="N62" s="192">
        <v>0</v>
      </c>
      <c r="O62" s="189"/>
      <c r="P62" s="192">
        <v>913488909</v>
      </c>
      <c r="Q62" s="192">
        <v>15921618</v>
      </c>
      <c r="R62" s="193">
        <v>-0.73</v>
      </c>
      <c r="S62" s="198">
        <f t="shared" si="0"/>
        <v>649248000</v>
      </c>
      <c r="T62" s="198">
        <f t="shared" si="1"/>
        <v>264240909</v>
      </c>
      <c r="U62" s="158" t="s">
        <v>831</v>
      </c>
    </row>
    <row r="63" spans="1:21" s="158" customFormat="1" ht="12" customHeight="1" x14ac:dyDescent="0.25">
      <c r="A63" s="194" t="s">
        <v>504</v>
      </c>
      <c r="B63" s="194"/>
      <c r="C63" s="194"/>
      <c r="D63" s="194"/>
      <c r="E63" s="189"/>
      <c r="F63" s="194">
        <v>1419142942</v>
      </c>
      <c r="G63" s="194">
        <v>1442776953</v>
      </c>
      <c r="H63" s="194">
        <v>477039836</v>
      </c>
      <c r="I63" s="194">
        <v>0</v>
      </c>
      <c r="J63" s="194">
        <v>0</v>
      </c>
      <c r="K63" s="194">
        <v>834037267</v>
      </c>
      <c r="L63" s="194">
        <v>840339290</v>
      </c>
      <c r="M63" s="194">
        <v>0</v>
      </c>
      <c r="N63" s="194">
        <v>0</v>
      </c>
      <c r="O63" s="189"/>
      <c r="P63" s="194">
        <v>5013336288</v>
      </c>
      <c r="Q63" s="192">
        <v>0</v>
      </c>
      <c r="R63" s="192" t="s">
        <v>71</v>
      </c>
      <c r="S63" s="198">
        <f t="shared" si="0"/>
        <v>0</v>
      </c>
      <c r="T63" s="198">
        <f t="shared" si="1"/>
        <v>0</v>
      </c>
      <c r="U63" s="132"/>
    </row>
    <row r="64" spans="1:21" s="158" customFormat="1" ht="12" customHeight="1" x14ac:dyDescent="0.25">
      <c r="A64" s="192" t="s">
        <v>505</v>
      </c>
      <c r="B64" s="192" t="s">
        <v>506</v>
      </c>
      <c r="C64" s="192" t="s">
        <v>435</v>
      </c>
      <c r="D64" s="192" t="s">
        <v>435</v>
      </c>
      <c r="E64" s="189"/>
      <c r="F64" s="192">
        <v>0</v>
      </c>
      <c r="G64" s="192">
        <v>397940883</v>
      </c>
      <c r="H64" s="192">
        <v>0</v>
      </c>
      <c r="I64" s="192">
        <v>0</v>
      </c>
      <c r="J64" s="192">
        <v>0</v>
      </c>
      <c r="K64" s="192">
        <v>329597674</v>
      </c>
      <c r="L64" s="192">
        <v>0</v>
      </c>
      <c r="M64" s="192">
        <v>0</v>
      </c>
      <c r="N64" s="192">
        <v>0</v>
      </c>
      <c r="O64" s="189"/>
      <c r="P64" s="192">
        <v>727538557</v>
      </c>
      <c r="Q64" s="194">
        <v>15921618</v>
      </c>
      <c r="R64" s="195">
        <v>-0.49</v>
      </c>
      <c r="S64" s="198">
        <f t="shared" si="0"/>
        <v>397940883</v>
      </c>
      <c r="T64" s="198">
        <f t="shared" si="1"/>
        <v>329597674</v>
      </c>
      <c r="U64" s="158" t="s">
        <v>831</v>
      </c>
    </row>
    <row r="65" spans="1:21" s="158" customFormat="1" ht="12" customHeight="1" x14ac:dyDescent="0.25">
      <c r="A65" s="194" t="s">
        <v>507</v>
      </c>
      <c r="B65" s="194"/>
      <c r="C65" s="194"/>
      <c r="D65" s="194"/>
      <c r="E65" s="189"/>
      <c r="F65" s="194">
        <v>0</v>
      </c>
      <c r="G65" s="194">
        <v>397940883</v>
      </c>
      <c r="H65" s="194">
        <v>0</v>
      </c>
      <c r="I65" s="194">
        <v>0</v>
      </c>
      <c r="J65" s="194">
        <v>0</v>
      </c>
      <c r="K65" s="194">
        <v>329597674</v>
      </c>
      <c r="L65" s="194">
        <v>0</v>
      </c>
      <c r="M65" s="194">
        <v>0</v>
      </c>
      <c r="N65" s="194">
        <v>0</v>
      </c>
      <c r="O65" s="189"/>
      <c r="P65" s="194">
        <v>727538557</v>
      </c>
      <c r="Q65" s="192">
        <v>45472974</v>
      </c>
      <c r="R65" s="193">
        <v>-0.14000000000000001</v>
      </c>
      <c r="S65" s="198">
        <f t="shared" si="0"/>
        <v>0</v>
      </c>
      <c r="T65" s="198">
        <f t="shared" si="1"/>
        <v>0</v>
      </c>
      <c r="U65" s="132"/>
    </row>
    <row r="66" spans="1:21" s="158" customFormat="1" ht="12" customHeight="1" x14ac:dyDescent="0.15">
      <c r="A66" s="192" t="s">
        <v>667</v>
      </c>
      <c r="B66" s="192" t="s">
        <v>668</v>
      </c>
      <c r="C66" s="192" t="s">
        <v>435</v>
      </c>
      <c r="D66" s="192" t="s">
        <v>435</v>
      </c>
      <c r="E66" s="189"/>
      <c r="F66" s="192">
        <v>61993799</v>
      </c>
      <c r="G66" s="192">
        <v>143000353</v>
      </c>
      <c r="H66" s="192">
        <v>0</v>
      </c>
      <c r="I66" s="192">
        <v>0</v>
      </c>
      <c r="J66" s="192">
        <v>0</v>
      </c>
      <c r="K66" s="192">
        <v>0</v>
      </c>
      <c r="L66" s="192">
        <v>9026675</v>
      </c>
      <c r="M66" s="192">
        <v>0</v>
      </c>
      <c r="N66" s="192">
        <v>0</v>
      </c>
      <c r="O66" s="189"/>
      <c r="P66" s="192">
        <v>214020827</v>
      </c>
      <c r="Q66" s="192">
        <v>36769884</v>
      </c>
      <c r="R66" s="193">
        <v>-0.87</v>
      </c>
      <c r="S66" s="198">
        <f t="shared" si="0"/>
        <v>143000353</v>
      </c>
      <c r="T66" s="198">
        <f t="shared" si="1"/>
        <v>71020474</v>
      </c>
      <c r="U66" s="184" t="s">
        <v>832</v>
      </c>
    </row>
    <row r="67" spans="1:21" s="158" customFormat="1" ht="12" customHeight="1" x14ac:dyDescent="0.25">
      <c r="A67" s="194" t="s">
        <v>508</v>
      </c>
      <c r="B67" s="194"/>
      <c r="C67" s="194"/>
      <c r="D67" s="194"/>
      <c r="E67" s="189"/>
      <c r="F67" s="194">
        <v>61993799</v>
      </c>
      <c r="G67" s="194">
        <v>143000353</v>
      </c>
      <c r="H67" s="194">
        <v>0</v>
      </c>
      <c r="I67" s="194">
        <v>0</v>
      </c>
      <c r="J67" s="194">
        <v>0</v>
      </c>
      <c r="K67" s="194">
        <v>0</v>
      </c>
      <c r="L67" s="194">
        <v>9026675</v>
      </c>
      <c r="M67" s="194">
        <v>0</v>
      </c>
      <c r="N67" s="194">
        <v>0</v>
      </c>
      <c r="O67" s="189"/>
      <c r="P67" s="194">
        <v>214020827</v>
      </c>
      <c r="Q67" s="194">
        <v>82242858</v>
      </c>
      <c r="R67" s="195">
        <v>-0.47</v>
      </c>
      <c r="S67" s="198">
        <f t="shared" si="0"/>
        <v>0</v>
      </c>
      <c r="T67" s="198">
        <f t="shared" si="1"/>
        <v>0</v>
      </c>
      <c r="U67" s="132"/>
    </row>
    <row r="68" spans="1:21" s="158" customFormat="1" ht="12" customHeight="1" x14ac:dyDescent="0.15">
      <c r="A68" s="196" t="s">
        <v>509</v>
      </c>
      <c r="B68" s="196"/>
      <c r="C68" s="196"/>
      <c r="D68" s="196"/>
      <c r="E68" s="189"/>
      <c r="F68" s="196">
        <v>6164154348</v>
      </c>
      <c r="G68" s="196">
        <v>11167012118</v>
      </c>
      <c r="H68" s="196">
        <v>3397136225</v>
      </c>
      <c r="I68" s="196">
        <v>0</v>
      </c>
      <c r="J68" s="196">
        <v>0</v>
      </c>
      <c r="K68" s="196">
        <v>5803624850</v>
      </c>
      <c r="L68" s="196">
        <v>4086962203</v>
      </c>
      <c r="M68" s="196">
        <v>0</v>
      </c>
      <c r="N68" s="196">
        <v>972461000</v>
      </c>
      <c r="O68" s="189"/>
      <c r="P68" s="196">
        <v>31591350744</v>
      </c>
      <c r="Q68" s="192">
        <v>1089381150</v>
      </c>
      <c r="R68" s="193">
        <v>-0.26</v>
      </c>
      <c r="S68" s="198">
        <f t="shared" si="0"/>
        <v>0</v>
      </c>
      <c r="T68" s="198">
        <f t="shared" si="1"/>
        <v>0</v>
      </c>
      <c r="U68" s="132"/>
    </row>
    <row r="69" spans="1:21" s="158" customFormat="1" ht="12" customHeight="1" x14ac:dyDescent="0.25">
      <c r="A69" s="192" t="s">
        <v>510</v>
      </c>
      <c r="B69" s="192" t="s">
        <v>511</v>
      </c>
      <c r="C69" s="192" t="s">
        <v>435</v>
      </c>
      <c r="D69" s="192" t="s">
        <v>435</v>
      </c>
      <c r="E69" s="189"/>
      <c r="F69" s="192">
        <v>10846400</v>
      </c>
      <c r="G69" s="192">
        <v>2930400</v>
      </c>
      <c r="H69" s="192">
        <v>1465200</v>
      </c>
      <c r="I69" s="192">
        <v>0</v>
      </c>
      <c r="J69" s="192">
        <v>0</v>
      </c>
      <c r="K69" s="192">
        <v>2930400</v>
      </c>
      <c r="L69" s="192">
        <v>4395600</v>
      </c>
      <c r="M69" s="192">
        <v>0</v>
      </c>
      <c r="N69" s="192">
        <v>0</v>
      </c>
      <c r="O69" s="189"/>
      <c r="P69" s="192">
        <v>22568000</v>
      </c>
      <c r="Q69" s="194">
        <v>1089381150</v>
      </c>
      <c r="R69" s="195">
        <v>-0.26</v>
      </c>
      <c r="S69" s="198">
        <f t="shared" si="0"/>
        <v>4395600</v>
      </c>
      <c r="T69" s="198">
        <f t="shared" si="1"/>
        <v>18172400</v>
      </c>
      <c r="U69" s="184" t="s">
        <v>833</v>
      </c>
    </row>
    <row r="70" spans="1:21" s="158" customFormat="1" ht="12" customHeight="1" x14ac:dyDescent="0.15">
      <c r="A70" s="192" t="s">
        <v>669</v>
      </c>
      <c r="B70" s="192" t="s">
        <v>670</v>
      </c>
      <c r="C70" s="192" t="s">
        <v>435</v>
      </c>
      <c r="D70" s="192" t="s">
        <v>435</v>
      </c>
      <c r="E70" s="189"/>
      <c r="F70" s="192">
        <v>3949680</v>
      </c>
      <c r="G70" s="192">
        <v>2279580</v>
      </c>
      <c r="H70" s="192">
        <v>1236040</v>
      </c>
      <c r="I70" s="192">
        <v>0</v>
      </c>
      <c r="J70" s="192">
        <v>0</v>
      </c>
      <c r="K70" s="192">
        <v>2472080</v>
      </c>
      <c r="L70" s="192">
        <v>2825620</v>
      </c>
      <c r="M70" s="192">
        <v>0</v>
      </c>
      <c r="N70" s="192">
        <v>0</v>
      </c>
      <c r="O70" s="189"/>
      <c r="P70" s="192">
        <v>12763000</v>
      </c>
      <c r="Q70" s="192">
        <v>19870290</v>
      </c>
      <c r="R70" s="193">
        <v>0.94</v>
      </c>
      <c r="S70" s="198">
        <f t="shared" si="0"/>
        <v>3515620</v>
      </c>
      <c r="T70" s="198">
        <f t="shared" si="1"/>
        <v>9247380</v>
      </c>
      <c r="U70" s="184" t="s">
        <v>833</v>
      </c>
    </row>
    <row r="71" spans="1:21" s="158" customFormat="1" ht="12" customHeight="1" x14ac:dyDescent="0.25">
      <c r="A71" s="194" t="s">
        <v>512</v>
      </c>
      <c r="B71" s="194"/>
      <c r="C71" s="194"/>
      <c r="D71" s="194"/>
      <c r="E71" s="189"/>
      <c r="F71" s="194">
        <v>14796080</v>
      </c>
      <c r="G71" s="194">
        <v>5209980</v>
      </c>
      <c r="H71" s="194">
        <v>2701240</v>
      </c>
      <c r="I71" s="194">
        <v>0</v>
      </c>
      <c r="J71" s="194">
        <v>0</v>
      </c>
      <c r="K71" s="194">
        <v>5402480</v>
      </c>
      <c r="L71" s="194">
        <v>7221220</v>
      </c>
      <c r="M71" s="194">
        <v>0</v>
      </c>
      <c r="N71" s="194">
        <v>0</v>
      </c>
      <c r="O71" s="189"/>
      <c r="P71" s="194">
        <v>35331000</v>
      </c>
      <c r="Q71" s="194">
        <v>19870290</v>
      </c>
      <c r="R71" s="195">
        <v>0.94</v>
      </c>
      <c r="S71" s="198">
        <f t="shared" si="0"/>
        <v>0</v>
      </c>
      <c r="T71" s="198">
        <f t="shared" si="1"/>
        <v>0</v>
      </c>
      <c r="U71" s="132"/>
    </row>
    <row r="72" spans="1:21" s="158" customFormat="1" ht="12" customHeight="1" x14ac:dyDescent="0.15">
      <c r="A72" s="192" t="s">
        <v>513</v>
      </c>
      <c r="B72" s="192" t="s">
        <v>514</v>
      </c>
      <c r="C72" s="192" t="s">
        <v>435</v>
      </c>
      <c r="D72" s="192" t="s">
        <v>435</v>
      </c>
      <c r="E72" s="189"/>
      <c r="F72" s="192">
        <v>27983747</v>
      </c>
      <c r="G72" s="192">
        <v>14323140</v>
      </c>
      <c r="H72" s="192">
        <v>7959178</v>
      </c>
      <c r="I72" s="192">
        <v>0</v>
      </c>
      <c r="J72" s="192">
        <v>0</v>
      </c>
      <c r="K72" s="192">
        <v>15918360</v>
      </c>
      <c r="L72" s="192">
        <v>19405417</v>
      </c>
      <c r="M72" s="192">
        <v>0</v>
      </c>
      <c r="N72" s="192">
        <v>0</v>
      </c>
      <c r="O72" s="189"/>
      <c r="P72" s="192">
        <v>85589842</v>
      </c>
      <c r="Q72" s="192">
        <v>39600006</v>
      </c>
      <c r="R72" s="193">
        <v>0.35</v>
      </c>
      <c r="S72" s="198">
        <f t="shared" si="0"/>
        <v>22282318</v>
      </c>
      <c r="T72" s="198">
        <f t="shared" si="1"/>
        <v>63307524</v>
      </c>
      <c r="U72" s="184" t="s">
        <v>833</v>
      </c>
    </row>
    <row r="73" spans="1:21" s="158" customFormat="1" ht="12" customHeight="1" x14ac:dyDescent="0.15">
      <c r="A73" s="192" t="s">
        <v>515</v>
      </c>
      <c r="B73" s="192" t="s">
        <v>516</v>
      </c>
      <c r="C73" s="192" t="s">
        <v>435</v>
      </c>
      <c r="D73" s="192" t="s">
        <v>435</v>
      </c>
      <c r="E73" s="189"/>
      <c r="F73" s="192">
        <v>11566745</v>
      </c>
      <c r="G73" s="192">
        <v>5904819</v>
      </c>
      <c r="H73" s="192">
        <v>2952411</v>
      </c>
      <c r="I73" s="192">
        <v>0</v>
      </c>
      <c r="J73" s="192">
        <v>0</v>
      </c>
      <c r="K73" s="192">
        <v>5904819</v>
      </c>
      <c r="L73" s="192">
        <v>7049208</v>
      </c>
      <c r="M73" s="192">
        <v>0</v>
      </c>
      <c r="N73" s="192">
        <v>0</v>
      </c>
      <c r="O73" s="189"/>
      <c r="P73" s="192">
        <v>33378002</v>
      </c>
      <c r="Q73" s="192">
        <v>0</v>
      </c>
      <c r="R73" s="192" t="s">
        <v>71</v>
      </c>
      <c r="S73" s="198">
        <f t="shared" si="0"/>
        <v>8857230</v>
      </c>
      <c r="T73" s="198">
        <f t="shared" si="1"/>
        <v>24520772</v>
      </c>
      <c r="U73" s="184" t="s">
        <v>833</v>
      </c>
    </row>
    <row r="74" spans="1:21" s="158" customFormat="1" ht="12" customHeight="1" x14ac:dyDescent="0.25">
      <c r="A74" s="194" t="s">
        <v>517</v>
      </c>
      <c r="B74" s="194"/>
      <c r="C74" s="194"/>
      <c r="D74" s="194"/>
      <c r="E74" s="189"/>
      <c r="F74" s="194">
        <v>39550492</v>
      </c>
      <c r="G74" s="194">
        <v>20227959</v>
      </c>
      <c r="H74" s="194">
        <v>10911589</v>
      </c>
      <c r="I74" s="194">
        <v>0</v>
      </c>
      <c r="J74" s="194">
        <v>0</v>
      </c>
      <c r="K74" s="194">
        <v>21823179</v>
      </c>
      <c r="L74" s="194">
        <v>26454625</v>
      </c>
      <c r="M74" s="194">
        <v>0</v>
      </c>
      <c r="N74" s="194">
        <v>0</v>
      </c>
      <c r="O74" s="189"/>
      <c r="P74" s="194">
        <v>118967844</v>
      </c>
      <c r="Q74" s="194">
        <v>39600006</v>
      </c>
      <c r="R74" s="195">
        <v>0.41</v>
      </c>
      <c r="S74" s="198">
        <f t="shared" si="0"/>
        <v>0</v>
      </c>
      <c r="T74" s="198">
        <f t="shared" si="1"/>
        <v>0</v>
      </c>
      <c r="U74" s="132"/>
    </row>
    <row r="75" spans="1:21" s="158" customFormat="1" ht="12" customHeight="1" x14ac:dyDescent="0.15">
      <c r="A75" s="192" t="s">
        <v>518</v>
      </c>
      <c r="B75" s="192" t="s">
        <v>519</v>
      </c>
      <c r="C75" s="192" t="s">
        <v>435</v>
      </c>
      <c r="D75" s="192" t="s">
        <v>435</v>
      </c>
      <c r="E75" s="189"/>
      <c r="F75" s="192">
        <v>522918695</v>
      </c>
      <c r="G75" s="192">
        <v>268267949</v>
      </c>
      <c r="H75" s="192">
        <v>151045944</v>
      </c>
      <c r="I75" s="192">
        <v>0</v>
      </c>
      <c r="J75" s="192">
        <v>0</v>
      </c>
      <c r="K75" s="192">
        <v>302091887</v>
      </c>
      <c r="L75" s="192">
        <v>368547344</v>
      </c>
      <c r="M75" s="192">
        <v>0</v>
      </c>
      <c r="N75" s="192">
        <v>0</v>
      </c>
      <c r="O75" s="189"/>
      <c r="P75" s="192">
        <v>1612871819</v>
      </c>
      <c r="Q75" s="192">
        <v>21000000</v>
      </c>
      <c r="R75" s="193">
        <v>0.35</v>
      </c>
      <c r="S75" s="198">
        <f t="shared" si="0"/>
        <v>419313893</v>
      </c>
      <c r="T75" s="198">
        <f t="shared" si="1"/>
        <v>1193557926</v>
      </c>
      <c r="U75" s="184" t="s">
        <v>834</v>
      </c>
    </row>
    <row r="76" spans="1:21" s="158" customFormat="1" ht="12" customHeight="1" x14ac:dyDescent="0.25">
      <c r="A76" s="194" t="s">
        <v>520</v>
      </c>
      <c r="B76" s="194"/>
      <c r="C76" s="194"/>
      <c r="D76" s="194"/>
      <c r="E76" s="189"/>
      <c r="F76" s="194">
        <v>522918695</v>
      </c>
      <c r="G76" s="194">
        <v>268267949</v>
      </c>
      <c r="H76" s="194">
        <v>151045944</v>
      </c>
      <c r="I76" s="194">
        <v>0</v>
      </c>
      <c r="J76" s="194">
        <v>0</v>
      </c>
      <c r="K76" s="194">
        <v>302091887</v>
      </c>
      <c r="L76" s="194">
        <v>368547344</v>
      </c>
      <c r="M76" s="194">
        <v>0</v>
      </c>
      <c r="N76" s="194">
        <v>0</v>
      </c>
      <c r="O76" s="189"/>
      <c r="P76" s="194">
        <v>1612871819</v>
      </c>
      <c r="Q76" s="194">
        <v>71000004</v>
      </c>
      <c r="R76" s="195">
        <v>-0.6</v>
      </c>
      <c r="S76" s="198">
        <f t="shared" si="0"/>
        <v>0</v>
      </c>
      <c r="T76" s="198">
        <f t="shared" si="1"/>
        <v>0</v>
      </c>
      <c r="U76" s="184"/>
    </row>
    <row r="77" spans="1:21" s="158" customFormat="1" ht="12" customHeight="1" x14ac:dyDescent="0.25">
      <c r="A77" s="192" t="s">
        <v>521</v>
      </c>
      <c r="B77" s="192" t="s">
        <v>522</v>
      </c>
      <c r="C77" s="192" t="s">
        <v>435</v>
      </c>
      <c r="D77" s="192" t="s">
        <v>435</v>
      </c>
      <c r="E77" s="189"/>
      <c r="F77" s="192">
        <v>16142321</v>
      </c>
      <c r="G77" s="192">
        <v>8629172</v>
      </c>
      <c r="H77" s="192">
        <v>5017249</v>
      </c>
      <c r="I77" s="192">
        <v>0</v>
      </c>
      <c r="J77" s="192">
        <v>0</v>
      </c>
      <c r="K77" s="192">
        <v>10034488</v>
      </c>
      <c r="L77" s="192">
        <v>12440106</v>
      </c>
      <c r="M77" s="192">
        <v>0</v>
      </c>
      <c r="N77" s="192">
        <v>0</v>
      </c>
      <c r="O77" s="189"/>
      <c r="P77" s="192">
        <v>52263336</v>
      </c>
      <c r="Q77" s="194">
        <v>0</v>
      </c>
      <c r="R77" s="194" t="s">
        <v>71</v>
      </c>
      <c r="S77" s="198">
        <f t="shared" si="0"/>
        <v>13646421</v>
      </c>
      <c r="T77" s="198">
        <f t="shared" si="1"/>
        <v>38616915</v>
      </c>
      <c r="U77" s="184" t="s">
        <v>832</v>
      </c>
    </row>
    <row r="78" spans="1:21" s="158" customFormat="1" ht="12" customHeight="1" x14ac:dyDescent="0.25">
      <c r="A78" s="194" t="s">
        <v>523</v>
      </c>
      <c r="B78" s="194"/>
      <c r="C78" s="194"/>
      <c r="D78" s="194"/>
      <c r="E78" s="189"/>
      <c r="F78" s="194">
        <v>16142321</v>
      </c>
      <c r="G78" s="194">
        <v>8629172</v>
      </c>
      <c r="H78" s="194">
        <v>5017249</v>
      </c>
      <c r="I78" s="194">
        <v>0</v>
      </c>
      <c r="J78" s="194">
        <v>0</v>
      </c>
      <c r="K78" s="194">
        <v>10034488</v>
      </c>
      <c r="L78" s="194">
        <v>12440106</v>
      </c>
      <c r="M78" s="194">
        <v>0</v>
      </c>
      <c r="N78" s="194">
        <v>0</v>
      </c>
      <c r="O78" s="189"/>
      <c r="P78" s="194">
        <v>52263336</v>
      </c>
      <c r="Q78" s="192">
        <v>29529666</v>
      </c>
      <c r="R78" s="193">
        <v>-0.37</v>
      </c>
      <c r="S78" s="198">
        <f t="shared" si="0"/>
        <v>0</v>
      </c>
      <c r="T78" s="198">
        <f t="shared" si="1"/>
        <v>0</v>
      </c>
      <c r="U78" s="184"/>
    </row>
    <row r="79" spans="1:21" s="158" customFormat="1" ht="12" customHeight="1" x14ac:dyDescent="0.15">
      <c r="A79" s="192" t="s">
        <v>524</v>
      </c>
      <c r="B79" s="192" t="s">
        <v>525</v>
      </c>
      <c r="C79" s="192" t="s">
        <v>435</v>
      </c>
      <c r="D79" s="192" t="s">
        <v>435</v>
      </c>
      <c r="E79" s="189"/>
      <c r="F79" s="192">
        <v>15719405</v>
      </c>
      <c r="G79" s="192">
        <v>8117913</v>
      </c>
      <c r="H79" s="192">
        <v>5411942</v>
      </c>
      <c r="I79" s="192">
        <v>0</v>
      </c>
      <c r="J79" s="192">
        <v>0</v>
      </c>
      <c r="K79" s="192">
        <v>10823884</v>
      </c>
      <c r="L79" s="192">
        <v>13529856</v>
      </c>
      <c r="M79" s="192">
        <v>0</v>
      </c>
      <c r="N79" s="192">
        <v>0</v>
      </c>
      <c r="O79" s="189"/>
      <c r="P79" s="192">
        <v>53603000</v>
      </c>
      <c r="Q79" s="192">
        <v>14331900</v>
      </c>
      <c r="R79" s="193">
        <v>-0.76</v>
      </c>
      <c r="S79" s="198">
        <f t="shared" si="0"/>
        <v>13529855</v>
      </c>
      <c r="T79" s="198">
        <f t="shared" si="1"/>
        <v>40073145</v>
      </c>
      <c r="U79" s="184" t="s">
        <v>833</v>
      </c>
    </row>
    <row r="80" spans="1:21" s="158" customFormat="1" ht="12" customHeight="1" x14ac:dyDescent="0.15">
      <c r="A80" s="192" t="s">
        <v>1130</v>
      </c>
      <c r="B80" s="192" t="s">
        <v>1131</v>
      </c>
      <c r="C80" s="192" t="s">
        <v>435</v>
      </c>
      <c r="D80" s="192" t="s">
        <v>435</v>
      </c>
      <c r="E80" s="189"/>
      <c r="F80" s="192">
        <v>4878500</v>
      </c>
      <c r="G80" s="192">
        <v>0</v>
      </c>
      <c r="H80" s="192">
        <v>0</v>
      </c>
      <c r="I80" s="192">
        <v>0</v>
      </c>
      <c r="J80" s="192">
        <v>0</v>
      </c>
      <c r="K80" s="192">
        <v>0</v>
      </c>
      <c r="L80" s="192">
        <v>0</v>
      </c>
      <c r="M80" s="192">
        <v>0</v>
      </c>
      <c r="N80" s="192">
        <v>0</v>
      </c>
      <c r="O80" s="189"/>
      <c r="P80" s="192">
        <v>4878500</v>
      </c>
      <c r="Q80" s="192">
        <v>4620000</v>
      </c>
      <c r="R80" s="193">
        <v>-0.99</v>
      </c>
      <c r="S80" s="198">
        <f t="shared" si="0"/>
        <v>0</v>
      </c>
      <c r="T80" s="198">
        <f t="shared" si="1"/>
        <v>4878500</v>
      </c>
      <c r="U80" s="184" t="s">
        <v>833</v>
      </c>
    </row>
    <row r="81" spans="1:21" s="158" customFormat="1" ht="12" customHeight="1" x14ac:dyDescent="0.15">
      <c r="A81" s="192" t="s">
        <v>526</v>
      </c>
      <c r="B81" s="192" t="s">
        <v>527</v>
      </c>
      <c r="C81" s="192" t="s">
        <v>435</v>
      </c>
      <c r="D81" s="192" t="s">
        <v>435</v>
      </c>
      <c r="E81" s="189"/>
      <c r="F81" s="192">
        <v>3935800</v>
      </c>
      <c r="G81" s="192">
        <v>1887600</v>
      </c>
      <c r="H81" s="192">
        <v>745800</v>
      </c>
      <c r="I81" s="192">
        <v>0</v>
      </c>
      <c r="J81" s="192">
        <v>0</v>
      </c>
      <c r="K81" s="192">
        <v>635800</v>
      </c>
      <c r="L81" s="192">
        <v>275000</v>
      </c>
      <c r="M81" s="192">
        <v>0</v>
      </c>
      <c r="N81" s="192">
        <v>0</v>
      </c>
      <c r="O81" s="189"/>
      <c r="P81" s="192">
        <v>7480000</v>
      </c>
      <c r="Q81" s="192">
        <v>67342464</v>
      </c>
      <c r="R81" s="193">
        <v>-0.17</v>
      </c>
      <c r="S81" s="198">
        <f t="shared" si="0"/>
        <v>2633400</v>
      </c>
      <c r="T81" s="198">
        <f t="shared" si="1"/>
        <v>4846600</v>
      </c>
      <c r="U81" s="184" t="s">
        <v>833</v>
      </c>
    </row>
    <row r="82" spans="1:21" s="158" customFormat="1" ht="12" customHeight="1" x14ac:dyDescent="0.25">
      <c r="A82" s="194" t="s">
        <v>528</v>
      </c>
      <c r="B82" s="194"/>
      <c r="C82" s="194"/>
      <c r="D82" s="194"/>
      <c r="E82" s="189"/>
      <c r="F82" s="194">
        <v>24533705</v>
      </c>
      <c r="G82" s="194">
        <v>10005513</v>
      </c>
      <c r="H82" s="194">
        <v>6157742</v>
      </c>
      <c r="I82" s="194">
        <v>0</v>
      </c>
      <c r="J82" s="194">
        <v>0</v>
      </c>
      <c r="K82" s="194">
        <v>11459684</v>
      </c>
      <c r="L82" s="194">
        <v>13804856</v>
      </c>
      <c r="M82" s="194">
        <v>0</v>
      </c>
      <c r="N82" s="194">
        <v>0</v>
      </c>
      <c r="O82" s="189"/>
      <c r="P82" s="194">
        <v>65961500</v>
      </c>
      <c r="Q82" s="194">
        <v>115824030</v>
      </c>
      <c r="R82" s="195">
        <v>-0.33</v>
      </c>
      <c r="S82" s="198">
        <f t="shared" si="0"/>
        <v>0</v>
      </c>
      <c r="T82" s="198">
        <f t="shared" si="1"/>
        <v>0</v>
      </c>
      <c r="U82" s="132"/>
    </row>
    <row r="83" spans="1:21" s="158" customFormat="1" ht="12" customHeight="1" x14ac:dyDescent="0.25">
      <c r="A83" s="192" t="s">
        <v>529</v>
      </c>
      <c r="B83" s="192" t="s">
        <v>530</v>
      </c>
      <c r="C83" s="192" t="s">
        <v>435</v>
      </c>
      <c r="D83" s="192" t="s">
        <v>435</v>
      </c>
      <c r="E83" s="189"/>
      <c r="F83" s="192">
        <v>40878916</v>
      </c>
      <c r="G83" s="192">
        <v>7073201</v>
      </c>
      <c r="H83" s="192">
        <v>3940250</v>
      </c>
      <c r="I83" s="192">
        <v>0</v>
      </c>
      <c r="J83" s="192">
        <v>0</v>
      </c>
      <c r="K83" s="192">
        <v>7880506</v>
      </c>
      <c r="L83" s="192">
        <v>9515011</v>
      </c>
      <c r="M83" s="192">
        <v>0</v>
      </c>
      <c r="N83" s="192">
        <v>0</v>
      </c>
      <c r="O83" s="189"/>
      <c r="P83" s="192">
        <v>69287884</v>
      </c>
      <c r="Q83" s="194">
        <v>0</v>
      </c>
      <c r="R83" s="194" t="s">
        <v>71</v>
      </c>
      <c r="S83" s="198">
        <f t="shared" si="0"/>
        <v>11013451</v>
      </c>
      <c r="T83" s="198">
        <f t="shared" si="1"/>
        <v>58274433</v>
      </c>
      <c r="U83" s="184" t="s">
        <v>833</v>
      </c>
    </row>
    <row r="84" spans="1:21" s="158" customFormat="1" ht="12" customHeight="1" x14ac:dyDescent="0.25">
      <c r="A84" s="194" t="s">
        <v>531</v>
      </c>
      <c r="B84" s="194"/>
      <c r="C84" s="194"/>
      <c r="D84" s="194"/>
      <c r="E84" s="189"/>
      <c r="F84" s="194">
        <v>40878916</v>
      </c>
      <c r="G84" s="194">
        <v>7073201</v>
      </c>
      <c r="H84" s="194">
        <v>3940250</v>
      </c>
      <c r="I84" s="194">
        <v>0</v>
      </c>
      <c r="J84" s="194">
        <v>0</v>
      </c>
      <c r="K84" s="194">
        <v>7880506</v>
      </c>
      <c r="L84" s="194">
        <v>9515011</v>
      </c>
      <c r="M84" s="194">
        <v>0</v>
      </c>
      <c r="N84" s="194">
        <v>0</v>
      </c>
      <c r="O84" s="189"/>
      <c r="P84" s="194">
        <v>69287884</v>
      </c>
      <c r="Q84" s="196">
        <v>1433839956</v>
      </c>
      <c r="R84" s="197">
        <v>-0.26</v>
      </c>
      <c r="S84" s="198">
        <f t="shared" si="0"/>
        <v>0</v>
      </c>
      <c r="T84" s="198">
        <f t="shared" si="1"/>
        <v>0</v>
      </c>
      <c r="U84" s="132"/>
    </row>
    <row r="85" spans="1:21" s="158" customFormat="1" ht="12" customHeight="1" x14ac:dyDescent="0.25">
      <c r="A85" s="194" t="s">
        <v>532</v>
      </c>
      <c r="B85" s="194"/>
      <c r="C85" s="194"/>
      <c r="D85" s="194"/>
      <c r="E85" s="189"/>
      <c r="F85" s="194">
        <v>0</v>
      </c>
      <c r="G85" s="194">
        <v>0</v>
      </c>
      <c r="H85" s="194">
        <v>0</v>
      </c>
      <c r="I85" s="194">
        <v>0</v>
      </c>
      <c r="J85" s="194">
        <v>0</v>
      </c>
      <c r="K85" s="194">
        <v>0</v>
      </c>
      <c r="L85" s="194">
        <v>0</v>
      </c>
      <c r="M85" s="194">
        <v>0</v>
      </c>
      <c r="N85" s="194">
        <v>0</v>
      </c>
      <c r="O85" s="189"/>
      <c r="P85" s="194">
        <v>0</v>
      </c>
      <c r="Q85" s="192">
        <v>18071784</v>
      </c>
      <c r="R85" s="193">
        <v>0.65</v>
      </c>
      <c r="S85" s="198">
        <f t="shared" si="0"/>
        <v>0</v>
      </c>
      <c r="T85" s="198">
        <f t="shared" si="1"/>
        <v>0</v>
      </c>
      <c r="U85" s="184"/>
    </row>
    <row r="86" spans="1:21" s="158" customFormat="1" ht="12" customHeight="1" x14ac:dyDescent="0.25">
      <c r="A86" s="192" t="s">
        <v>533</v>
      </c>
      <c r="B86" s="192" t="s">
        <v>534</v>
      </c>
      <c r="C86" s="192" t="s">
        <v>435</v>
      </c>
      <c r="D86" s="192" t="s">
        <v>435</v>
      </c>
      <c r="E86" s="189"/>
      <c r="F86" s="192">
        <v>0</v>
      </c>
      <c r="G86" s="192">
        <v>0</v>
      </c>
      <c r="H86" s="192">
        <v>0</v>
      </c>
      <c r="I86" s="192">
        <v>0</v>
      </c>
      <c r="J86" s="192">
        <v>0</v>
      </c>
      <c r="K86" s="192">
        <v>0</v>
      </c>
      <c r="L86" s="192">
        <v>7200000</v>
      </c>
      <c r="M86" s="192">
        <v>30235009</v>
      </c>
      <c r="N86" s="192">
        <v>0</v>
      </c>
      <c r="O86" s="189"/>
      <c r="P86" s="192">
        <v>37435009</v>
      </c>
      <c r="Q86" s="194">
        <v>18071784</v>
      </c>
      <c r="R86" s="195">
        <v>0.65</v>
      </c>
      <c r="S86" s="198">
        <f t="shared" si="0"/>
        <v>0</v>
      </c>
      <c r="T86" s="198">
        <f t="shared" si="1"/>
        <v>37435009</v>
      </c>
      <c r="U86" s="184" t="s">
        <v>832</v>
      </c>
    </row>
    <row r="87" spans="1:21" s="158" customFormat="1" ht="12" customHeight="1" x14ac:dyDescent="0.15">
      <c r="A87" s="192" t="s">
        <v>535</v>
      </c>
      <c r="B87" s="192" t="s">
        <v>536</v>
      </c>
      <c r="C87" s="192" t="s">
        <v>435</v>
      </c>
      <c r="D87" s="192" t="s">
        <v>435</v>
      </c>
      <c r="E87" s="189"/>
      <c r="F87" s="192">
        <v>0</v>
      </c>
      <c r="G87" s="192">
        <v>0</v>
      </c>
      <c r="H87" s="192">
        <v>0</v>
      </c>
      <c r="I87" s="192">
        <v>0</v>
      </c>
      <c r="J87" s="192">
        <v>0</v>
      </c>
      <c r="K87" s="192">
        <v>0</v>
      </c>
      <c r="L87" s="192">
        <v>0</v>
      </c>
      <c r="M87" s="192">
        <v>11314754</v>
      </c>
      <c r="N87" s="192">
        <v>0</v>
      </c>
      <c r="O87" s="189"/>
      <c r="P87" s="192">
        <v>11314754</v>
      </c>
      <c r="Q87" s="192">
        <v>146809440</v>
      </c>
      <c r="R87" s="193">
        <v>-0.27</v>
      </c>
      <c r="S87" s="198">
        <f t="shared" si="0"/>
        <v>0</v>
      </c>
      <c r="T87" s="198">
        <f t="shared" si="1"/>
        <v>11314754</v>
      </c>
      <c r="U87" s="184" t="s">
        <v>832</v>
      </c>
    </row>
    <row r="88" spans="1:21" s="158" customFormat="1" ht="12" customHeight="1" x14ac:dyDescent="0.15">
      <c r="A88" s="192" t="s">
        <v>537</v>
      </c>
      <c r="B88" s="192" t="s">
        <v>538</v>
      </c>
      <c r="C88" s="192" t="s">
        <v>435</v>
      </c>
      <c r="D88" s="192" t="s">
        <v>435</v>
      </c>
      <c r="E88" s="189"/>
      <c r="F88" s="192">
        <v>53000</v>
      </c>
      <c r="G88" s="192">
        <v>0</v>
      </c>
      <c r="H88" s="192">
        <v>0</v>
      </c>
      <c r="I88" s="192">
        <v>0</v>
      </c>
      <c r="J88" s="192">
        <v>0</v>
      </c>
      <c r="K88" s="192">
        <v>0</v>
      </c>
      <c r="L88" s="192">
        <v>0</v>
      </c>
      <c r="M88" s="192">
        <v>0</v>
      </c>
      <c r="N88" s="192">
        <v>0</v>
      </c>
      <c r="O88" s="189"/>
      <c r="P88" s="192">
        <v>53000</v>
      </c>
      <c r="Q88" s="192">
        <v>230828028</v>
      </c>
      <c r="R88" s="193">
        <v>-0.28000000000000003</v>
      </c>
      <c r="S88" s="198">
        <f t="shared" si="0"/>
        <v>0</v>
      </c>
      <c r="T88" s="198">
        <f t="shared" si="1"/>
        <v>53000</v>
      </c>
      <c r="U88" s="184" t="s">
        <v>832</v>
      </c>
    </row>
    <row r="89" spans="1:21" s="158" customFormat="1" ht="12" customHeight="1" x14ac:dyDescent="0.15">
      <c r="A89" s="192" t="s">
        <v>539</v>
      </c>
      <c r="B89" s="192" t="s">
        <v>540</v>
      </c>
      <c r="C89" s="192" t="s">
        <v>435</v>
      </c>
      <c r="D89" s="192" t="s">
        <v>435</v>
      </c>
      <c r="E89" s="189"/>
      <c r="F89" s="192">
        <v>44077338</v>
      </c>
      <c r="G89" s="192">
        <v>26064614</v>
      </c>
      <c r="H89" s="192">
        <v>10881591</v>
      </c>
      <c r="I89" s="192">
        <v>0</v>
      </c>
      <c r="J89" s="192">
        <v>0</v>
      </c>
      <c r="K89" s="192">
        <v>17955976</v>
      </c>
      <c r="L89" s="192">
        <v>17552776</v>
      </c>
      <c r="M89" s="192">
        <v>0</v>
      </c>
      <c r="N89" s="192">
        <v>0</v>
      </c>
      <c r="O89" s="189"/>
      <c r="P89" s="192">
        <v>116532295</v>
      </c>
      <c r="Q89" s="192">
        <v>163239996</v>
      </c>
      <c r="R89" s="193">
        <v>-0.25</v>
      </c>
      <c r="S89" s="198">
        <f t="shared" si="0"/>
        <v>36946205</v>
      </c>
      <c r="T89" s="198">
        <f t="shared" si="1"/>
        <v>79586090</v>
      </c>
      <c r="U89" s="184" t="s">
        <v>832</v>
      </c>
    </row>
    <row r="90" spans="1:21" s="158" customFormat="1" ht="12" customHeight="1" x14ac:dyDescent="0.25">
      <c r="A90" s="194" t="s">
        <v>541</v>
      </c>
      <c r="B90" s="194"/>
      <c r="C90" s="194"/>
      <c r="D90" s="194"/>
      <c r="E90" s="189"/>
      <c r="F90" s="194">
        <v>44130338</v>
      </c>
      <c r="G90" s="194">
        <v>26064614</v>
      </c>
      <c r="H90" s="194">
        <v>10881591</v>
      </c>
      <c r="I90" s="194">
        <v>0</v>
      </c>
      <c r="J90" s="194">
        <v>0</v>
      </c>
      <c r="K90" s="194">
        <v>17955976</v>
      </c>
      <c r="L90" s="194">
        <v>24752776</v>
      </c>
      <c r="M90" s="194">
        <v>41549763</v>
      </c>
      <c r="N90" s="194">
        <v>0</v>
      </c>
      <c r="O90" s="189"/>
      <c r="P90" s="194">
        <v>165335058</v>
      </c>
      <c r="Q90" s="192">
        <v>5048364</v>
      </c>
      <c r="R90" s="193">
        <v>2.78</v>
      </c>
      <c r="S90" s="198">
        <f t="shared" ref="S90:S150" si="2">IF(B90="",0,G90+H90)</f>
        <v>0</v>
      </c>
      <c r="T90" s="198">
        <f t="shared" ref="T90:T150" si="3">IF(B90="",0,F90+SUM(I90:N90))</f>
        <v>0</v>
      </c>
      <c r="U90" s="132"/>
    </row>
    <row r="91" spans="1:21" s="158" customFormat="1" ht="12" customHeight="1" x14ac:dyDescent="0.25">
      <c r="A91" s="194" t="s">
        <v>542</v>
      </c>
      <c r="B91" s="194"/>
      <c r="C91" s="194"/>
      <c r="D91" s="194"/>
      <c r="E91" s="189"/>
      <c r="F91" s="194">
        <v>0</v>
      </c>
      <c r="G91" s="194">
        <v>0</v>
      </c>
      <c r="H91" s="194">
        <v>0</v>
      </c>
      <c r="I91" s="194">
        <v>0</v>
      </c>
      <c r="J91" s="194">
        <v>0</v>
      </c>
      <c r="K91" s="194">
        <v>0</v>
      </c>
      <c r="L91" s="194">
        <v>0</v>
      </c>
      <c r="M91" s="194">
        <v>0</v>
      </c>
      <c r="N91" s="194">
        <v>0</v>
      </c>
      <c r="O91" s="189"/>
      <c r="P91" s="194">
        <v>0</v>
      </c>
      <c r="Q91" s="192">
        <v>395203278</v>
      </c>
      <c r="R91" s="193">
        <v>-0.65</v>
      </c>
      <c r="S91" s="198">
        <f t="shared" si="2"/>
        <v>0</v>
      </c>
      <c r="T91" s="198">
        <f t="shared" si="3"/>
        <v>0</v>
      </c>
      <c r="U91" s="184"/>
    </row>
    <row r="92" spans="1:21" s="158" customFormat="1" ht="12" customHeight="1" x14ac:dyDescent="0.15">
      <c r="A92" s="196" t="s">
        <v>543</v>
      </c>
      <c r="B92" s="196"/>
      <c r="C92" s="196"/>
      <c r="D92" s="196"/>
      <c r="E92" s="189"/>
      <c r="F92" s="196">
        <v>702950547</v>
      </c>
      <c r="G92" s="196">
        <v>345478388</v>
      </c>
      <c r="H92" s="196">
        <v>190655605</v>
      </c>
      <c r="I92" s="196">
        <v>0</v>
      </c>
      <c r="J92" s="196">
        <v>0</v>
      </c>
      <c r="K92" s="196">
        <v>376648200</v>
      </c>
      <c r="L92" s="196">
        <v>462735938</v>
      </c>
      <c r="M92" s="196">
        <v>41549763</v>
      </c>
      <c r="N92" s="196">
        <v>0</v>
      </c>
      <c r="O92" s="189"/>
      <c r="P92" s="196">
        <v>2120018441</v>
      </c>
      <c r="Q92" s="192">
        <v>133232328</v>
      </c>
      <c r="R92" s="193">
        <v>-0.83</v>
      </c>
      <c r="S92" s="198">
        <f t="shared" si="2"/>
        <v>0</v>
      </c>
      <c r="T92" s="198">
        <f t="shared" si="3"/>
        <v>0</v>
      </c>
      <c r="U92" s="132"/>
    </row>
    <row r="93" spans="1:21" s="158" customFormat="1" ht="12" customHeight="1" x14ac:dyDescent="0.15">
      <c r="A93" s="192" t="s">
        <v>544</v>
      </c>
      <c r="B93" s="192" t="s">
        <v>545</v>
      </c>
      <c r="C93" s="192" t="s">
        <v>435</v>
      </c>
      <c r="D93" s="192" t="s">
        <v>435</v>
      </c>
      <c r="E93" s="189"/>
      <c r="F93" s="192">
        <v>25244866</v>
      </c>
      <c r="G93" s="192">
        <v>12676914</v>
      </c>
      <c r="H93" s="192">
        <v>6960901</v>
      </c>
      <c r="I93" s="192">
        <v>0</v>
      </c>
      <c r="J93" s="192">
        <v>0</v>
      </c>
      <c r="K93" s="192">
        <v>13921802</v>
      </c>
      <c r="L93" s="192">
        <v>17004508</v>
      </c>
      <c r="M93" s="192">
        <v>0</v>
      </c>
      <c r="N93" s="192">
        <v>0</v>
      </c>
      <c r="O93" s="189"/>
      <c r="P93" s="192">
        <v>75808991</v>
      </c>
      <c r="Q93" s="192">
        <v>66642672</v>
      </c>
      <c r="R93" s="193">
        <v>-0.5</v>
      </c>
      <c r="S93" s="198">
        <f t="shared" si="2"/>
        <v>19637815</v>
      </c>
      <c r="T93" s="198">
        <f t="shared" si="3"/>
        <v>56171176</v>
      </c>
      <c r="U93" s="184" t="s">
        <v>832</v>
      </c>
    </row>
    <row r="94" spans="1:21" s="158" customFormat="1" ht="12" customHeight="1" x14ac:dyDescent="0.25">
      <c r="A94" s="194" t="s">
        <v>546</v>
      </c>
      <c r="B94" s="194"/>
      <c r="C94" s="194"/>
      <c r="D94" s="194"/>
      <c r="E94" s="189"/>
      <c r="F94" s="194">
        <v>25244866</v>
      </c>
      <c r="G94" s="194">
        <v>12676914</v>
      </c>
      <c r="H94" s="194">
        <v>6960901</v>
      </c>
      <c r="I94" s="194">
        <v>0</v>
      </c>
      <c r="J94" s="194">
        <v>0</v>
      </c>
      <c r="K94" s="194">
        <v>13921802</v>
      </c>
      <c r="L94" s="194">
        <v>17004508</v>
      </c>
      <c r="M94" s="194">
        <v>0</v>
      </c>
      <c r="N94" s="194">
        <v>0</v>
      </c>
      <c r="O94" s="189"/>
      <c r="P94" s="194">
        <v>75808991</v>
      </c>
      <c r="Q94" s="194">
        <v>1141004106</v>
      </c>
      <c r="R94" s="195">
        <v>-0.46</v>
      </c>
      <c r="S94" s="198">
        <f t="shared" si="2"/>
        <v>0</v>
      </c>
      <c r="T94" s="198">
        <f t="shared" si="3"/>
        <v>0</v>
      </c>
      <c r="U94" s="132"/>
    </row>
    <row r="95" spans="1:21" s="158" customFormat="1" ht="12" customHeight="1" x14ac:dyDescent="0.15">
      <c r="A95" s="192" t="s">
        <v>547</v>
      </c>
      <c r="B95" s="192" t="s">
        <v>548</v>
      </c>
      <c r="C95" s="192" t="s">
        <v>435</v>
      </c>
      <c r="D95" s="192" t="s">
        <v>435</v>
      </c>
      <c r="E95" s="189"/>
      <c r="F95" s="192">
        <v>150618781</v>
      </c>
      <c r="G95" s="192">
        <v>43983517</v>
      </c>
      <c r="H95" s="192">
        <v>22397326</v>
      </c>
      <c r="I95" s="192">
        <v>0</v>
      </c>
      <c r="J95" s="192">
        <v>0</v>
      </c>
      <c r="K95" s="192">
        <v>19585421</v>
      </c>
      <c r="L95" s="192">
        <v>12735334</v>
      </c>
      <c r="M95" s="192">
        <v>0</v>
      </c>
      <c r="N95" s="192">
        <v>0</v>
      </c>
      <c r="O95" s="189"/>
      <c r="P95" s="192">
        <v>249320379</v>
      </c>
      <c r="Q95" s="192">
        <v>442787076</v>
      </c>
      <c r="R95" s="193">
        <v>1.72</v>
      </c>
      <c r="S95" s="198">
        <f t="shared" si="2"/>
        <v>66380843</v>
      </c>
      <c r="T95" s="198">
        <f t="shared" si="3"/>
        <v>182939536</v>
      </c>
      <c r="U95" s="184" t="s">
        <v>833</v>
      </c>
    </row>
    <row r="96" spans="1:21" s="158" customFormat="1" ht="12" customHeight="1" x14ac:dyDescent="0.15">
      <c r="A96" s="192" t="s">
        <v>549</v>
      </c>
      <c r="B96" s="192" t="s">
        <v>550</v>
      </c>
      <c r="C96" s="192" t="s">
        <v>435</v>
      </c>
      <c r="D96" s="192" t="s">
        <v>435</v>
      </c>
      <c r="E96" s="189"/>
      <c r="F96" s="192">
        <v>112245000</v>
      </c>
      <c r="G96" s="192">
        <v>137091000</v>
      </c>
      <c r="H96" s="192">
        <v>40530000</v>
      </c>
      <c r="I96" s="192">
        <v>0</v>
      </c>
      <c r="J96" s="192">
        <v>0</v>
      </c>
      <c r="K96" s="192">
        <v>8120000</v>
      </c>
      <c r="L96" s="192">
        <v>0</v>
      </c>
      <c r="M96" s="192">
        <v>0</v>
      </c>
      <c r="N96" s="192">
        <v>0</v>
      </c>
      <c r="O96" s="189"/>
      <c r="P96" s="192">
        <v>297986000</v>
      </c>
      <c r="Q96" s="192">
        <v>382762920</v>
      </c>
      <c r="R96" s="193">
        <v>-0.91</v>
      </c>
      <c r="S96" s="198">
        <f t="shared" si="2"/>
        <v>177621000</v>
      </c>
      <c r="T96" s="198">
        <f t="shared" si="3"/>
        <v>120365000</v>
      </c>
      <c r="U96" s="184" t="s">
        <v>833</v>
      </c>
    </row>
    <row r="97" spans="1:21" s="158" customFormat="1" ht="12" customHeight="1" x14ac:dyDescent="0.15">
      <c r="A97" s="192" t="s">
        <v>551</v>
      </c>
      <c r="B97" s="192" t="s">
        <v>552</v>
      </c>
      <c r="C97" s="192" t="s">
        <v>435</v>
      </c>
      <c r="D97" s="192" t="s">
        <v>435</v>
      </c>
      <c r="E97" s="189"/>
      <c r="F97" s="192">
        <v>87156761</v>
      </c>
      <c r="G97" s="192">
        <v>59545500</v>
      </c>
      <c r="H97" s="192">
        <v>13540402</v>
      </c>
      <c r="I97" s="192">
        <v>0</v>
      </c>
      <c r="J97" s="192">
        <v>0</v>
      </c>
      <c r="K97" s="192">
        <v>43200321</v>
      </c>
      <c r="L97" s="192">
        <v>21897349</v>
      </c>
      <c r="M97" s="192">
        <v>0</v>
      </c>
      <c r="N97" s="192">
        <v>0</v>
      </c>
      <c r="O97" s="189"/>
      <c r="P97" s="192">
        <v>225340333</v>
      </c>
      <c r="Q97" s="192">
        <v>387750000</v>
      </c>
      <c r="R97" s="193">
        <v>-0.62</v>
      </c>
      <c r="S97" s="198">
        <f t="shared" si="2"/>
        <v>73085902</v>
      </c>
      <c r="T97" s="198">
        <f t="shared" si="3"/>
        <v>152254431</v>
      </c>
      <c r="U97" s="184" t="s">
        <v>833</v>
      </c>
    </row>
    <row r="98" spans="1:21" s="158" customFormat="1" ht="12" customHeight="1" x14ac:dyDescent="0.15">
      <c r="A98" s="192" t="s">
        <v>553</v>
      </c>
      <c r="B98" s="192" t="s">
        <v>554</v>
      </c>
      <c r="C98" s="192" t="s">
        <v>435</v>
      </c>
      <c r="D98" s="192" t="s">
        <v>435</v>
      </c>
      <c r="E98" s="189"/>
      <c r="F98" s="192">
        <v>22999094</v>
      </c>
      <c r="G98" s="192">
        <v>7460744</v>
      </c>
      <c r="H98" s="192">
        <v>3189398</v>
      </c>
      <c r="I98" s="192">
        <v>0</v>
      </c>
      <c r="J98" s="192">
        <v>0</v>
      </c>
      <c r="K98" s="192">
        <v>1185141</v>
      </c>
      <c r="L98" s="192">
        <v>0</v>
      </c>
      <c r="M98" s="192">
        <v>0</v>
      </c>
      <c r="N98" s="192">
        <v>0</v>
      </c>
      <c r="O98" s="189"/>
      <c r="P98" s="192">
        <v>34834377</v>
      </c>
      <c r="Q98" s="192">
        <v>113327496</v>
      </c>
      <c r="R98" s="193">
        <v>-0.74</v>
      </c>
      <c r="S98" s="198">
        <f t="shared" si="2"/>
        <v>10650142</v>
      </c>
      <c r="T98" s="198">
        <f t="shared" si="3"/>
        <v>24184235</v>
      </c>
      <c r="U98" s="184" t="s">
        <v>833</v>
      </c>
    </row>
    <row r="99" spans="1:21" s="158" customFormat="1" ht="12" customHeight="1" x14ac:dyDescent="0.15">
      <c r="A99" s="192" t="s">
        <v>555</v>
      </c>
      <c r="B99" s="192" t="s">
        <v>556</v>
      </c>
      <c r="C99" s="192" t="s">
        <v>435</v>
      </c>
      <c r="D99" s="192" t="s">
        <v>435</v>
      </c>
      <c r="E99" s="189"/>
      <c r="F99" s="192">
        <v>121684374</v>
      </c>
      <c r="G99" s="192">
        <v>85507427</v>
      </c>
      <c r="H99" s="192">
        <v>29404938</v>
      </c>
      <c r="I99" s="192">
        <v>0</v>
      </c>
      <c r="J99" s="192">
        <v>0</v>
      </c>
      <c r="K99" s="192">
        <v>18810311</v>
      </c>
      <c r="L99" s="192">
        <v>2185000</v>
      </c>
      <c r="M99" s="192">
        <v>0</v>
      </c>
      <c r="N99" s="192">
        <v>0</v>
      </c>
      <c r="O99" s="189"/>
      <c r="P99" s="192">
        <v>257592050</v>
      </c>
      <c r="Q99" s="192">
        <v>0</v>
      </c>
      <c r="R99" s="192" t="s">
        <v>71</v>
      </c>
      <c r="S99" s="198">
        <f t="shared" si="2"/>
        <v>114912365</v>
      </c>
      <c r="T99" s="198">
        <f t="shared" si="3"/>
        <v>142679685</v>
      </c>
      <c r="U99" s="184" t="s">
        <v>833</v>
      </c>
    </row>
    <row r="100" spans="1:21" s="158" customFormat="1" ht="12" customHeight="1" x14ac:dyDescent="0.25">
      <c r="A100" s="192" t="s">
        <v>557</v>
      </c>
      <c r="B100" s="192" t="s">
        <v>558</v>
      </c>
      <c r="C100" s="192" t="s">
        <v>435</v>
      </c>
      <c r="D100" s="192" t="s">
        <v>435</v>
      </c>
      <c r="E100" s="189"/>
      <c r="F100" s="192">
        <v>28497162</v>
      </c>
      <c r="G100" s="192">
        <v>3750000</v>
      </c>
      <c r="H100" s="192">
        <v>9467375</v>
      </c>
      <c r="I100" s="192">
        <v>0</v>
      </c>
      <c r="J100" s="192">
        <v>0</v>
      </c>
      <c r="K100" s="192">
        <v>2651250</v>
      </c>
      <c r="L100" s="192">
        <v>300000</v>
      </c>
      <c r="M100" s="192">
        <v>0</v>
      </c>
      <c r="N100" s="192">
        <v>0</v>
      </c>
      <c r="O100" s="189"/>
      <c r="P100" s="192">
        <v>44665787</v>
      </c>
      <c r="Q100" s="194">
        <v>1499309310</v>
      </c>
      <c r="R100" s="195">
        <v>-0.06</v>
      </c>
      <c r="S100" s="198">
        <f t="shared" si="2"/>
        <v>13217375</v>
      </c>
      <c r="T100" s="198">
        <f t="shared" si="3"/>
        <v>31448412</v>
      </c>
      <c r="U100" s="184" t="s">
        <v>833</v>
      </c>
    </row>
    <row r="101" spans="1:21" s="158" customFormat="1" ht="12" customHeight="1" x14ac:dyDescent="0.25">
      <c r="A101" s="192" t="s">
        <v>559</v>
      </c>
      <c r="B101" s="192" t="s">
        <v>560</v>
      </c>
      <c r="C101" s="192" t="s">
        <v>435</v>
      </c>
      <c r="D101" s="192" t="s">
        <v>435</v>
      </c>
      <c r="E101" s="189"/>
      <c r="F101" s="192">
        <v>33377179</v>
      </c>
      <c r="G101" s="192">
        <v>11849355</v>
      </c>
      <c r="H101" s="192">
        <v>22337501</v>
      </c>
      <c r="I101" s="192">
        <v>0</v>
      </c>
      <c r="J101" s="192">
        <v>0</v>
      </c>
      <c r="K101" s="192">
        <v>11039900</v>
      </c>
      <c r="L101" s="192">
        <v>0</v>
      </c>
      <c r="M101" s="192">
        <v>0</v>
      </c>
      <c r="N101" s="192">
        <v>0</v>
      </c>
      <c r="O101" s="189"/>
      <c r="P101" s="192">
        <v>78603935</v>
      </c>
      <c r="Q101" s="194">
        <v>0</v>
      </c>
      <c r="R101" s="194" t="s">
        <v>71</v>
      </c>
      <c r="S101" s="198">
        <f t="shared" si="2"/>
        <v>34186856</v>
      </c>
      <c r="T101" s="198">
        <f t="shared" si="3"/>
        <v>44417079</v>
      </c>
      <c r="U101" s="184" t="s">
        <v>833</v>
      </c>
    </row>
    <row r="102" spans="1:21" s="158" customFormat="1" ht="12" customHeight="1" x14ac:dyDescent="0.25">
      <c r="A102" s="194" t="s">
        <v>561</v>
      </c>
      <c r="B102" s="194"/>
      <c r="C102" s="194"/>
      <c r="D102" s="194"/>
      <c r="E102" s="189"/>
      <c r="F102" s="194">
        <v>556578351</v>
      </c>
      <c r="G102" s="194">
        <v>349187543</v>
      </c>
      <c r="H102" s="194">
        <v>140866940</v>
      </c>
      <c r="I102" s="194">
        <v>0</v>
      </c>
      <c r="J102" s="194">
        <v>0</v>
      </c>
      <c r="K102" s="194">
        <v>104592344</v>
      </c>
      <c r="L102" s="194">
        <v>37117683</v>
      </c>
      <c r="M102" s="194">
        <v>0</v>
      </c>
      <c r="N102" s="194">
        <v>0</v>
      </c>
      <c r="O102" s="189"/>
      <c r="P102" s="194">
        <v>1188342861</v>
      </c>
      <c r="Q102" s="192">
        <v>63393750</v>
      </c>
      <c r="R102" s="193">
        <v>-0.55000000000000004</v>
      </c>
      <c r="S102" s="198">
        <f t="shared" si="2"/>
        <v>0</v>
      </c>
      <c r="T102" s="198">
        <f t="shared" si="3"/>
        <v>0</v>
      </c>
      <c r="U102" s="132"/>
    </row>
    <row r="103" spans="1:21" s="158" customFormat="1" ht="12" customHeight="1" x14ac:dyDescent="0.25">
      <c r="A103" s="192" t="s">
        <v>562</v>
      </c>
      <c r="B103" s="192" t="s">
        <v>563</v>
      </c>
      <c r="C103" s="192" t="s">
        <v>435</v>
      </c>
      <c r="D103" s="192" t="s">
        <v>435</v>
      </c>
      <c r="E103" s="189"/>
      <c r="F103" s="192">
        <v>344495800</v>
      </c>
      <c r="G103" s="192">
        <v>0</v>
      </c>
      <c r="H103" s="192">
        <v>0</v>
      </c>
      <c r="I103" s="192">
        <v>0</v>
      </c>
      <c r="J103" s="192">
        <v>0</v>
      </c>
      <c r="K103" s="192">
        <v>0</v>
      </c>
      <c r="L103" s="192">
        <v>0</v>
      </c>
      <c r="M103" s="192">
        <v>0</v>
      </c>
      <c r="N103" s="192">
        <v>0</v>
      </c>
      <c r="O103" s="189"/>
      <c r="P103" s="192">
        <v>344495800</v>
      </c>
      <c r="Q103" s="194">
        <v>63393750</v>
      </c>
      <c r="R103" s="195">
        <v>-0.55000000000000004</v>
      </c>
      <c r="S103" s="198">
        <f t="shared" si="2"/>
        <v>0</v>
      </c>
      <c r="T103" s="198">
        <f t="shared" si="3"/>
        <v>344495800</v>
      </c>
      <c r="U103" s="158" t="s">
        <v>830</v>
      </c>
    </row>
    <row r="104" spans="1:21" s="158" customFormat="1" ht="12" customHeight="1" x14ac:dyDescent="0.15">
      <c r="A104" s="192" t="s">
        <v>564</v>
      </c>
      <c r="B104" s="192" t="s">
        <v>565</v>
      </c>
      <c r="C104" s="192" t="s">
        <v>435</v>
      </c>
      <c r="D104" s="192" t="s">
        <v>435</v>
      </c>
      <c r="E104" s="189"/>
      <c r="F104" s="192">
        <v>145996500</v>
      </c>
      <c r="G104" s="192">
        <v>0</v>
      </c>
      <c r="H104" s="192">
        <v>0</v>
      </c>
      <c r="I104" s="192">
        <v>0</v>
      </c>
      <c r="J104" s="192">
        <v>0</v>
      </c>
      <c r="K104" s="192">
        <v>0</v>
      </c>
      <c r="L104" s="192">
        <v>0</v>
      </c>
      <c r="M104" s="192">
        <v>0</v>
      </c>
      <c r="N104" s="192">
        <v>0</v>
      </c>
      <c r="O104" s="189"/>
      <c r="P104" s="192">
        <v>145996500</v>
      </c>
      <c r="Q104" s="192">
        <v>0</v>
      </c>
      <c r="R104" s="192" t="s">
        <v>71</v>
      </c>
      <c r="S104" s="198">
        <f t="shared" si="2"/>
        <v>0</v>
      </c>
      <c r="T104" s="198">
        <f t="shared" si="3"/>
        <v>145996500</v>
      </c>
      <c r="U104" s="158" t="s">
        <v>830</v>
      </c>
    </row>
    <row r="105" spans="1:21" s="158" customFormat="1" ht="12" customHeight="1" x14ac:dyDescent="0.15">
      <c r="A105" s="192" t="s">
        <v>671</v>
      </c>
      <c r="B105" s="192" t="s">
        <v>672</v>
      </c>
      <c r="C105" s="192" t="s">
        <v>435</v>
      </c>
      <c r="D105" s="192" t="s">
        <v>435</v>
      </c>
      <c r="E105" s="189"/>
      <c r="F105" s="192">
        <v>22000000</v>
      </c>
      <c r="G105" s="192">
        <v>0</v>
      </c>
      <c r="H105" s="192">
        <v>0</v>
      </c>
      <c r="I105" s="192">
        <v>0</v>
      </c>
      <c r="J105" s="192">
        <v>0</v>
      </c>
      <c r="K105" s="192">
        <v>0</v>
      </c>
      <c r="L105" s="192">
        <v>0</v>
      </c>
      <c r="M105" s="192">
        <v>0</v>
      </c>
      <c r="N105" s="192">
        <v>0</v>
      </c>
      <c r="O105" s="189"/>
      <c r="P105" s="192">
        <v>22000000</v>
      </c>
      <c r="Q105" s="192">
        <v>10500006</v>
      </c>
      <c r="R105" s="193">
        <v>-0.95</v>
      </c>
      <c r="S105" s="198">
        <f t="shared" si="2"/>
        <v>0</v>
      </c>
      <c r="T105" s="198">
        <f t="shared" si="3"/>
        <v>22000000</v>
      </c>
      <c r="U105" s="158" t="s">
        <v>830</v>
      </c>
    </row>
    <row r="106" spans="1:21" s="158" customFormat="1" ht="12" customHeight="1" x14ac:dyDescent="0.15">
      <c r="A106" s="192" t="s">
        <v>566</v>
      </c>
      <c r="B106" s="192" t="s">
        <v>567</v>
      </c>
      <c r="C106" s="192" t="s">
        <v>435</v>
      </c>
      <c r="D106" s="192" t="s">
        <v>435</v>
      </c>
      <c r="E106" s="189"/>
      <c r="F106" s="192">
        <v>381224685</v>
      </c>
      <c r="G106" s="192">
        <v>0</v>
      </c>
      <c r="H106" s="192">
        <v>0</v>
      </c>
      <c r="I106" s="192">
        <v>0</v>
      </c>
      <c r="J106" s="192">
        <v>0</v>
      </c>
      <c r="K106" s="192">
        <v>0</v>
      </c>
      <c r="L106" s="192">
        <v>0</v>
      </c>
      <c r="M106" s="192">
        <v>0</v>
      </c>
      <c r="N106" s="192">
        <v>0</v>
      </c>
      <c r="O106" s="189"/>
      <c r="P106" s="192">
        <v>381224685</v>
      </c>
      <c r="Q106" s="192">
        <v>91927500</v>
      </c>
      <c r="R106" s="193">
        <v>-1</v>
      </c>
      <c r="S106" s="198">
        <f t="shared" si="2"/>
        <v>0</v>
      </c>
      <c r="T106" s="198">
        <f t="shared" si="3"/>
        <v>381224685</v>
      </c>
      <c r="U106" s="158" t="s">
        <v>830</v>
      </c>
    </row>
    <row r="107" spans="1:21" s="158" customFormat="1" ht="12" customHeight="1" x14ac:dyDescent="0.25">
      <c r="A107" s="192" t="s">
        <v>568</v>
      </c>
      <c r="B107" s="192" t="s">
        <v>569</v>
      </c>
      <c r="C107" s="192" t="s">
        <v>435</v>
      </c>
      <c r="D107" s="192" t="s">
        <v>435</v>
      </c>
      <c r="E107" s="189"/>
      <c r="F107" s="192">
        <v>0</v>
      </c>
      <c r="G107" s="192">
        <v>0</v>
      </c>
      <c r="H107" s="192">
        <v>0</v>
      </c>
      <c r="I107" s="192">
        <v>0</v>
      </c>
      <c r="J107" s="192">
        <v>0</v>
      </c>
      <c r="K107" s="192">
        <v>0</v>
      </c>
      <c r="L107" s="192">
        <v>48408199</v>
      </c>
      <c r="M107" s="192">
        <v>0</v>
      </c>
      <c r="N107" s="192">
        <v>0</v>
      </c>
      <c r="O107" s="189"/>
      <c r="P107" s="192">
        <v>48408199</v>
      </c>
      <c r="Q107" s="194">
        <v>102427506</v>
      </c>
      <c r="R107" s="195">
        <v>-0.83</v>
      </c>
      <c r="S107" s="198">
        <f t="shared" si="2"/>
        <v>0</v>
      </c>
      <c r="T107" s="198">
        <f t="shared" si="3"/>
        <v>48408199</v>
      </c>
      <c r="U107" s="158" t="s">
        <v>830</v>
      </c>
    </row>
    <row r="108" spans="1:21" s="158" customFormat="1" ht="12" customHeight="1" x14ac:dyDescent="0.15">
      <c r="A108" s="192" t="s">
        <v>570</v>
      </c>
      <c r="B108" s="192" t="s">
        <v>571</v>
      </c>
      <c r="C108" s="192" t="s">
        <v>435</v>
      </c>
      <c r="D108" s="192" t="s">
        <v>435</v>
      </c>
      <c r="E108" s="189"/>
      <c r="F108" s="192">
        <v>29040000</v>
      </c>
      <c r="G108" s="192">
        <v>0</v>
      </c>
      <c r="H108" s="192">
        <v>0</v>
      </c>
      <c r="I108" s="192">
        <v>0</v>
      </c>
      <c r="J108" s="192">
        <v>0</v>
      </c>
      <c r="K108" s="192">
        <v>0</v>
      </c>
      <c r="L108" s="192">
        <v>0</v>
      </c>
      <c r="M108" s="192">
        <v>0</v>
      </c>
      <c r="N108" s="192">
        <v>0</v>
      </c>
      <c r="O108" s="189"/>
      <c r="P108" s="192">
        <v>29040000</v>
      </c>
      <c r="Q108" s="192">
        <v>117075000</v>
      </c>
      <c r="R108" s="193">
        <v>0.03</v>
      </c>
      <c r="S108" s="198">
        <f t="shared" si="2"/>
        <v>0</v>
      </c>
      <c r="T108" s="198">
        <f t="shared" si="3"/>
        <v>29040000</v>
      </c>
      <c r="U108" s="158" t="s">
        <v>830</v>
      </c>
    </row>
    <row r="109" spans="1:21" s="158" customFormat="1" ht="12" customHeight="1" x14ac:dyDescent="0.25">
      <c r="A109" s="192" t="s">
        <v>673</v>
      </c>
      <c r="B109" s="192" t="s">
        <v>674</v>
      </c>
      <c r="C109" s="192" t="s">
        <v>435</v>
      </c>
      <c r="D109" s="192" t="s">
        <v>435</v>
      </c>
      <c r="E109" s="189"/>
      <c r="F109" s="192">
        <v>2939329</v>
      </c>
      <c r="G109" s="192">
        <v>0</v>
      </c>
      <c r="H109" s="192">
        <v>0</v>
      </c>
      <c r="I109" s="192">
        <v>0</v>
      </c>
      <c r="J109" s="192">
        <v>0</v>
      </c>
      <c r="K109" s="192">
        <v>0</v>
      </c>
      <c r="L109" s="192">
        <v>0</v>
      </c>
      <c r="M109" s="192">
        <v>0</v>
      </c>
      <c r="N109" s="192">
        <v>0</v>
      </c>
      <c r="O109" s="189"/>
      <c r="P109" s="192">
        <v>2939329</v>
      </c>
      <c r="Q109" s="194">
        <v>169575000</v>
      </c>
      <c r="R109" s="195">
        <v>-0.28999999999999998</v>
      </c>
      <c r="S109" s="198">
        <f t="shared" si="2"/>
        <v>0</v>
      </c>
      <c r="T109" s="198">
        <f t="shared" si="3"/>
        <v>2939329</v>
      </c>
      <c r="U109" s="158" t="s">
        <v>830</v>
      </c>
    </row>
    <row r="110" spans="1:21" s="158" customFormat="1" ht="12" customHeight="1" x14ac:dyDescent="0.25">
      <c r="A110" s="194" t="s">
        <v>574</v>
      </c>
      <c r="B110" s="194"/>
      <c r="C110" s="194"/>
      <c r="D110" s="194"/>
      <c r="E110" s="189"/>
      <c r="F110" s="194">
        <v>925696314</v>
      </c>
      <c r="G110" s="194">
        <v>0</v>
      </c>
      <c r="H110" s="194">
        <v>0</v>
      </c>
      <c r="I110" s="194">
        <v>0</v>
      </c>
      <c r="J110" s="194">
        <v>0</v>
      </c>
      <c r="K110" s="194">
        <v>0</v>
      </c>
      <c r="L110" s="194">
        <v>48408199</v>
      </c>
      <c r="M110" s="194">
        <v>0</v>
      </c>
      <c r="N110" s="194">
        <v>0</v>
      </c>
      <c r="O110" s="189"/>
      <c r="P110" s="194">
        <v>974104513</v>
      </c>
      <c r="Q110" s="194">
        <v>0</v>
      </c>
      <c r="R110" s="194" t="s">
        <v>71</v>
      </c>
      <c r="S110" s="198">
        <f t="shared" si="2"/>
        <v>0</v>
      </c>
      <c r="T110" s="198">
        <f t="shared" si="3"/>
        <v>0</v>
      </c>
      <c r="U110" s="132"/>
    </row>
    <row r="111" spans="1:21" s="158" customFormat="1" ht="12" customHeight="1" x14ac:dyDescent="0.25">
      <c r="A111" s="192" t="s">
        <v>1132</v>
      </c>
      <c r="B111" s="192" t="s">
        <v>1133</v>
      </c>
      <c r="C111" s="192" t="s">
        <v>435</v>
      </c>
      <c r="D111" s="192" t="s">
        <v>435</v>
      </c>
      <c r="E111" s="189"/>
      <c r="F111" s="192">
        <v>0</v>
      </c>
      <c r="G111" s="192">
        <v>4000000</v>
      </c>
      <c r="H111" s="192">
        <v>0</v>
      </c>
      <c r="I111" s="192">
        <v>0</v>
      </c>
      <c r="J111" s="192">
        <v>0</v>
      </c>
      <c r="K111" s="192">
        <v>0</v>
      </c>
      <c r="L111" s="192">
        <v>0</v>
      </c>
      <c r="M111" s="192">
        <v>0</v>
      </c>
      <c r="N111" s="192">
        <v>0</v>
      </c>
      <c r="O111" s="189"/>
      <c r="P111" s="192">
        <v>4000000</v>
      </c>
      <c r="Q111" s="194">
        <v>38181822</v>
      </c>
      <c r="R111" s="195">
        <v>-1</v>
      </c>
      <c r="S111" s="198">
        <f t="shared" si="2"/>
        <v>4000000</v>
      </c>
      <c r="T111" s="198">
        <f t="shared" si="3"/>
        <v>0</v>
      </c>
      <c r="U111" s="184" t="s">
        <v>833</v>
      </c>
    </row>
    <row r="112" spans="1:21" s="158" customFormat="1" ht="12" customHeight="1" x14ac:dyDescent="0.25">
      <c r="A112" s="194" t="s">
        <v>575</v>
      </c>
      <c r="B112" s="194"/>
      <c r="C112" s="194"/>
      <c r="D112" s="194"/>
      <c r="E112" s="189"/>
      <c r="F112" s="194">
        <v>0</v>
      </c>
      <c r="G112" s="194">
        <v>4000000</v>
      </c>
      <c r="H112" s="194">
        <v>0</v>
      </c>
      <c r="I112" s="194">
        <v>0</v>
      </c>
      <c r="J112" s="194">
        <v>0</v>
      </c>
      <c r="K112" s="194">
        <v>0</v>
      </c>
      <c r="L112" s="194">
        <v>0</v>
      </c>
      <c r="M112" s="194">
        <v>0</v>
      </c>
      <c r="N112" s="194">
        <v>0</v>
      </c>
      <c r="O112" s="189"/>
      <c r="P112" s="194">
        <v>4000000</v>
      </c>
      <c r="Q112" s="192">
        <v>348392550</v>
      </c>
      <c r="R112" s="193">
        <v>-0.08</v>
      </c>
      <c r="S112" s="198">
        <f t="shared" si="2"/>
        <v>0</v>
      </c>
      <c r="T112" s="198">
        <f t="shared" si="3"/>
        <v>0</v>
      </c>
      <c r="U112" s="132"/>
    </row>
    <row r="113" spans="1:21" s="158" customFormat="1" ht="12" customHeight="1" x14ac:dyDescent="0.15">
      <c r="A113" s="192" t="s">
        <v>576</v>
      </c>
      <c r="B113" s="192" t="s">
        <v>577</v>
      </c>
      <c r="C113" s="192" t="s">
        <v>435</v>
      </c>
      <c r="D113" s="192" t="s">
        <v>435</v>
      </c>
      <c r="E113" s="189"/>
      <c r="F113" s="192">
        <v>0</v>
      </c>
      <c r="G113" s="192">
        <v>0</v>
      </c>
      <c r="H113" s="192">
        <v>43968535</v>
      </c>
      <c r="I113" s="192">
        <v>0</v>
      </c>
      <c r="J113" s="192">
        <v>0</v>
      </c>
      <c r="K113" s="192">
        <v>10928189</v>
      </c>
      <c r="L113" s="192">
        <v>0</v>
      </c>
      <c r="M113" s="192">
        <v>0</v>
      </c>
      <c r="N113" s="192">
        <v>0</v>
      </c>
      <c r="O113" s="189"/>
      <c r="P113" s="192">
        <v>54896724</v>
      </c>
      <c r="Q113" s="192">
        <v>38868426</v>
      </c>
      <c r="R113" s="193">
        <v>-0.97</v>
      </c>
      <c r="S113" s="198">
        <f t="shared" si="2"/>
        <v>43968535</v>
      </c>
      <c r="T113" s="198">
        <f t="shared" si="3"/>
        <v>10928189</v>
      </c>
      <c r="U113" s="184" t="s">
        <v>833</v>
      </c>
    </row>
    <row r="114" spans="1:21" s="158" customFormat="1" ht="12" customHeight="1" x14ac:dyDescent="0.25">
      <c r="A114" s="194" t="s">
        <v>578</v>
      </c>
      <c r="B114" s="194"/>
      <c r="C114" s="194"/>
      <c r="D114" s="194"/>
      <c r="E114" s="189"/>
      <c r="F114" s="194">
        <v>0</v>
      </c>
      <c r="G114" s="194">
        <v>0</v>
      </c>
      <c r="H114" s="194">
        <v>43968535</v>
      </c>
      <c r="I114" s="194">
        <v>0</v>
      </c>
      <c r="J114" s="194">
        <v>0</v>
      </c>
      <c r="K114" s="194">
        <v>10928189</v>
      </c>
      <c r="L114" s="194">
        <v>0</v>
      </c>
      <c r="M114" s="194">
        <v>0</v>
      </c>
      <c r="N114" s="194">
        <v>0</v>
      </c>
      <c r="O114" s="189"/>
      <c r="P114" s="194">
        <v>54896724</v>
      </c>
      <c r="Q114" s="192">
        <v>12039156</v>
      </c>
      <c r="R114" s="193">
        <v>-0.65</v>
      </c>
      <c r="S114" s="198">
        <f t="shared" si="2"/>
        <v>0</v>
      </c>
      <c r="T114" s="198">
        <f t="shared" si="3"/>
        <v>0</v>
      </c>
      <c r="U114" s="132"/>
    </row>
    <row r="115" spans="1:21" s="158" customFormat="1" ht="12" customHeight="1" x14ac:dyDescent="0.15">
      <c r="A115" s="192" t="s">
        <v>579</v>
      </c>
      <c r="B115" s="192" t="s">
        <v>580</v>
      </c>
      <c r="C115" s="192" t="s">
        <v>435</v>
      </c>
      <c r="D115" s="192" t="s">
        <v>435</v>
      </c>
      <c r="E115" s="189"/>
      <c r="F115" s="192">
        <v>1200000</v>
      </c>
      <c r="G115" s="192">
        <v>5000000</v>
      </c>
      <c r="H115" s="192">
        <v>10000000</v>
      </c>
      <c r="I115" s="192">
        <v>0</v>
      </c>
      <c r="J115" s="192">
        <v>0</v>
      </c>
      <c r="K115" s="192">
        <v>4972336</v>
      </c>
      <c r="L115" s="192">
        <v>0</v>
      </c>
      <c r="M115" s="192">
        <v>0</v>
      </c>
      <c r="N115" s="192">
        <v>0</v>
      </c>
      <c r="O115" s="189"/>
      <c r="P115" s="192">
        <v>21172336</v>
      </c>
      <c r="Q115" s="192">
        <v>287556816</v>
      </c>
      <c r="R115" s="193">
        <v>-0.93</v>
      </c>
      <c r="S115" s="198">
        <f t="shared" si="2"/>
        <v>15000000</v>
      </c>
      <c r="T115" s="198">
        <f t="shared" si="3"/>
        <v>6172336</v>
      </c>
      <c r="U115" s="184" t="s">
        <v>833</v>
      </c>
    </row>
    <row r="116" spans="1:21" s="158" customFormat="1" ht="12" customHeight="1" x14ac:dyDescent="0.15">
      <c r="A116" s="192" t="s">
        <v>581</v>
      </c>
      <c r="B116" s="192" t="s">
        <v>582</v>
      </c>
      <c r="C116" s="192" t="s">
        <v>435</v>
      </c>
      <c r="D116" s="192" t="s">
        <v>435</v>
      </c>
      <c r="E116" s="189"/>
      <c r="F116" s="192">
        <v>0</v>
      </c>
      <c r="G116" s="192">
        <v>0</v>
      </c>
      <c r="H116" s="192">
        <v>0</v>
      </c>
      <c r="I116" s="192">
        <v>0</v>
      </c>
      <c r="J116" s="192">
        <v>0</v>
      </c>
      <c r="K116" s="192">
        <v>480000</v>
      </c>
      <c r="L116" s="192">
        <v>0</v>
      </c>
      <c r="M116" s="192">
        <v>0</v>
      </c>
      <c r="N116" s="192">
        <v>0</v>
      </c>
      <c r="O116" s="189"/>
      <c r="P116" s="192">
        <v>480000</v>
      </c>
      <c r="Q116" s="192">
        <v>13372092</v>
      </c>
      <c r="R116" s="193">
        <v>2.27</v>
      </c>
      <c r="S116" s="198">
        <f t="shared" si="2"/>
        <v>0</v>
      </c>
      <c r="T116" s="198">
        <f t="shared" si="3"/>
        <v>480000</v>
      </c>
      <c r="U116" s="184" t="s">
        <v>833</v>
      </c>
    </row>
    <row r="117" spans="1:21" s="158" customFormat="1" ht="12" customHeight="1" x14ac:dyDescent="0.25">
      <c r="A117" s="192" t="s">
        <v>583</v>
      </c>
      <c r="B117" s="192" t="s">
        <v>584</v>
      </c>
      <c r="C117" s="192" t="s">
        <v>435</v>
      </c>
      <c r="D117" s="192" t="s">
        <v>435</v>
      </c>
      <c r="E117" s="189"/>
      <c r="F117" s="192">
        <v>0</v>
      </c>
      <c r="G117" s="192">
        <v>0</v>
      </c>
      <c r="H117" s="192">
        <v>310000</v>
      </c>
      <c r="I117" s="192">
        <v>0</v>
      </c>
      <c r="J117" s="192">
        <v>0</v>
      </c>
      <c r="K117" s="192">
        <v>0</v>
      </c>
      <c r="L117" s="192">
        <v>0</v>
      </c>
      <c r="M117" s="192">
        <v>0</v>
      </c>
      <c r="N117" s="192">
        <v>0</v>
      </c>
      <c r="O117" s="189"/>
      <c r="P117" s="192">
        <v>310000</v>
      </c>
      <c r="Q117" s="194">
        <v>700229040</v>
      </c>
      <c r="R117" s="195">
        <v>-0.45</v>
      </c>
      <c r="S117" s="198">
        <f t="shared" si="2"/>
        <v>310000</v>
      </c>
      <c r="T117" s="198">
        <f t="shared" si="3"/>
        <v>0</v>
      </c>
      <c r="U117" s="184" t="s">
        <v>833</v>
      </c>
    </row>
    <row r="118" spans="1:21" s="158" customFormat="1" ht="12" customHeight="1" x14ac:dyDescent="0.25">
      <c r="A118" s="194" t="s">
        <v>585</v>
      </c>
      <c r="B118" s="194"/>
      <c r="C118" s="194"/>
      <c r="D118" s="194"/>
      <c r="E118" s="189"/>
      <c r="F118" s="194">
        <v>1200000</v>
      </c>
      <c r="G118" s="194">
        <v>5000000</v>
      </c>
      <c r="H118" s="194">
        <v>10310000</v>
      </c>
      <c r="I118" s="194">
        <v>0</v>
      </c>
      <c r="J118" s="194">
        <v>0</v>
      </c>
      <c r="K118" s="194">
        <v>5452336</v>
      </c>
      <c r="L118" s="194">
        <v>0</v>
      </c>
      <c r="M118" s="194">
        <v>0</v>
      </c>
      <c r="N118" s="194">
        <v>0</v>
      </c>
      <c r="O118" s="189"/>
      <c r="P118" s="194">
        <v>21962336</v>
      </c>
      <c r="Q118" s="192">
        <v>1900120068</v>
      </c>
      <c r="R118" s="193">
        <v>-0.13</v>
      </c>
      <c r="S118" s="198">
        <f t="shared" si="2"/>
        <v>0</v>
      </c>
      <c r="T118" s="198">
        <f t="shared" si="3"/>
        <v>0</v>
      </c>
      <c r="U118" s="132"/>
    </row>
    <row r="119" spans="1:21" s="158" customFormat="1" ht="12" customHeight="1" x14ac:dyDescent="0.25">
      <c r="A119" s="192" t="s">
        <v>586</v>
      </c>
      <c r="B119" s="192" t="s">
        <v>587</v>
      </c>
      <c r="C119" s="192" t="s">
        <v>435</v>
      </c>
      <c r="D119" s="192" t="s">
        <v>435</v>
      </c>
      <c r="E119" s="189"/>
      <c r="F119" s="192">
        <v>0</v>
      </c>
      <c r="G119" s="192">
        <v>0</v>
      </c>
      <c r="H119" s="192">
        <v>0</v>
      </c>
      <c r="I119" s="192">
        <v>221978482</v>
      </c>
      <c r="J119" s="192">
        <v>0</v>
      </c>
      <c r="K119" s="192">
        <v>0</v>
      </c>
      <c r="L119" s="192">
        <v>0</v>
      </c>
      <c r="M119" s="192">
        <v>0</v>
      </c>
      <c r="N119" s="192">
        <v>0</v>
      </c>
      <c r="O119" s="189"/>
      <c r="P119" s="192">
        <v>221978482</v>
      </c>
      <c r="Q119" s="194">
        <v>1900120068</v>
      </c>
      <c r="R119" s="195">
        <v>-0.13</v>
      </c>
      <c r="S119" s="198">
        <f t="shared" si="2"/>
        <v>0</v>
      </c>
      <c r="T119" s="198">
        <f t="shared" si="3"/>
        <v>221978482</v>
      </c>
      <c r="U119" s="184" t="s">
        <v>832</v>
      </c>
    </row>
    <row r="120" spans="1:21" s="158" customFormat="1" ht="12" customHeight="1" x14ac:dyDescent="0.15">
      <c r="A120" s="192" t="s">
        <v>1134</v>
      </c>
      <c r="B120" s="192" t="s">
        <v>1135</v>
      </c>
      <c r="C120" s="192" t="s">
        <v>435</v>
      </c>
      <c r="D120" s="192" t="s">
        <v>435</v>
      </c>
      <c r="E120" s="189"/>
      <c r="F120" s="192">
        <v>0</v>
      </c>
      <c r="G120" s="192">
        <v>0</v>
      </c>
      <c r="H120" s="192">
        <v>0</v>
      </c>
      <c r="I120" s="192">
        <v>0</v>
      </c>
      <c r="J120" s="192">
        <v>0</v>
      </c>
      <c r="K120" s="192">
        <v>256471812</v>
      </c>
      <c r="L120" s="192">
        <v>0</v>
      </c>
      <c r="M120" s="192">
        <v>0</v>
      </c>
      <c r="N120" s="192">
        <v>0</v>
      </c>
      <c r="O120" s="189"/>
      <c r="P120" s="192">
        <v>256471812</v>
      </c>
      <c r="Q120" s="196">
        <v>5632312386</v>
      </c>
      <c r="R120" s="197">
        <v>-0.24</v>
      </c>
      <c r="S120" s="198">
        <f t="shared" si="2"/>
        <v>0</v>
      </c>
      <c r="T120" s="198">
        <f t="shared" si="3"/>
        <v>256471812</v>
      </c>
      <c r="U120" s="184" t="s">
        <v>832</v>
      </c>
    </row>
    <row r="121" spans="1:21" s="158" customFormat="1" ht="12" customHeight="1" x14ac:dyDescent="0.25">
      <c r="A121" s="194" t="s">
        <v>588</v>
      </c>
      <c r="B121" s="194"/>
      <c r="C121" s="194"/>
      <c r="D121" s="194"/>
      <c r="E121" s="189"/>
      <c r="F121" s="194">
        <v>0</v>
      </c>
      <c r="G121" s="194">
        <v>0</v>
      </c>
      <c r="H121" s="194">
        <v>0</v>
      </c>
      <c r="I121" s="194">
        <v>221978482</v>
      </c>
      <c r="J121" s="194">
        <v>0</v>
      </c>
      <c r="K121" s="194">
        <v>256471812</v>
      </c>
      <c r="L121" s="194">
        <v>0</v>
      </c>
      <c r="M121" s="194">
        <v>0</v>
      </c>
      <c r="N121" s="194">
        <v>0</v>
      </c>
      <c r="O121" s="189"/>
      <c r="P121" s="194">
        <v>478450294</v>
      </c>
      <c r="Q121" s="194">
        <v>1477272</v>
      </c>
      <c r="R121" s="195">
        <v>-1</v>
      </c>
      <c r="S121" s="198">
        <f t="shared" si="2"/>
        <v>0</v>
      </c>
      <c r="T121" s="198">
        <f t="shared" si="3"/>
        <v>0</v>
      </c>
      <c r="U121" s="132"/>
    </row>
    <row r="122" spans="1:21" s="158" customFormat="1" ht="12" customHeight="1" x14ac:dyDescent="0.15">
      <c r="A122" s="192" t="s">
        <v>1136</v>
      </c>
      <c r="B122" s="192" t="s">
        <v>1137</v>
      </c>
      <c r="C122" s="192" t="s">
        <v>435</v>
      </c>
      <c r="D122" s="192" t="s">
        <v>435</v>
      </c>
      <c r="E122" s="189"/>
      <c r="F122" s="192">
        <v>0</v>
      </c>
      <c r="G122" s="192">
        <v>0</v>
      </c>
      <c r="H122" s="192">
        <v>0</v>
      </c>
      <c r="I122" s="192">
        <v>-286647900</v>
      </c>
      <c r="J122" s="192">
        <v>81290000</v>
      </c>
      <c r="K122" s="192">
        <v>0</v>
      </c>
      <c r="L122" s="192">
        <v>0</v>
      </c>
      <c r="M122" s="192">
        <v>0</v>
      </c>
      <c r="N122" s="192">
        <v>0</v>
      </c>
      <c r="O122" s="189"/>
      <c r="P122" s="192">
        <v>-205357900</v>
      </c>
      <c r="Q122" s="196">
        <v>1477272</v>
      </c>
      <c r="R122" s="197">
        <v>-1</v>
      </c>
      <c r="S122" s="198">
        <f t="shared" si="2"/>
        <v>0</v>
      </c>
      <c r="T122" s="198">
        <f t="shared" si="3"/>
        <v>-205357900</v>
      </c>
      <c r="U122" s="184" t="s">
        <v>832</v>
      </c>
    </row>
    <row r="123" spans="1:21" s="158" customFormat="1" ht="12" customHeight="1" x14ac:dyDescent="0.25">
      <c r="A123" s="194" t="s">
        <v>589</v>
      </c>
      <c r="B123" s="194"/>
      <c r="C123" s="194"/>
      <c r="D123" s="194"/>
      <c r="E123" s="189"/>
      <c r="F123" s="194">
        <v>0</v>
      </c>
      <c r="G123" s="194">
        <v>0</v>
      </c>
      <c r="H123" s="194">
        <v>0</v>
      </c>
      <c r="I123" s="194">
        <v>-286647900</v>
      </c>
      <c r="J123" s="194">
        <v>81290000</v>
      </c>
      <c r="K123" s="194">
        <v>0</v>
      </c>
      <c r="L123" s="194">
        <v>0</v>
      </c>
      <c r="M123" s="194">
        <v>0</v>
      </c>
      <c r="N123" s="194">
        <v>0</v>
      </c>
      <c r="O123" s="189"/>
      <c r="P123" s="194">
        <v>-205357900</v>
      </c>
      <c r="Q123" s="192">
        <v>25333002</v>
      </c>
      <c r="R123" s="193">
        <v>-0.57999999999999996</v>
      </c>
      <c r="S123" s="198">
        <f t="shared" si="2"/>
        <v>0</v>
      </c>
      <c r="T123" s="198">
        <f t="shared" si="3"/>
        <v>0</v>
      </c>
      <c r="U123" s="132"/>
    </row>
    <row r="124" spans="1:21" s="158" customFormat="1" ht="12" customHeight="1" x14ac:dyDescent="0.25">
      <c r="A124" s="194" t="s">
        <v>592</v>
      </c>
      <c r="B124" s="194"/>
      <c r="C124" s="194"/>
      <c r="D124" s="194"/>
      <c r="E124" s="189"/>
      <c r="F124" s="194">
        <v>0</v>
      </c>
      <c r="G124" s="194">
        <v>0</v>
      </c>
      <c r="H124" s="194">
        <v>0</v>
      </c>
      <c r="I124" s="194">
        <v>0</v>
      </c>
      <c r="J124" s="194">
        <v>0</v>
      </c>
      <c r="K124" s="194">
        <v>0</v>
      </c>
      <c r="L124" s="194">
        <v>0</v>
      </c>
      <c r="M124" s="194">
        <v>0</v>
      </c>
      <c r="N124" s="194">
        <v>0</v>
      </c>
      <c r="O124" s="189"/>
      <c r="P124" s="194">
        <v>0</v>
      </c>
      <c r="Q124" s="192">
        <v>1192820442</v>
      </c>
      <c r="R124" s="193">
        <v>0.03</v>
      </c>
      <c r="S124" s="198">
        <f t="shared" si="2"/>
        <v>0</v>
      </c>
      <c r="T124" s="198">
        <f t="shared" si="3"/>
        <v>0</v>
      </c>
      <c r="U124" s="132"/>
    </row>
    <row r="125" spans="1:21" s="158" customFormat="1" ht="12" customHeight="1" x14ac:dyDescent="0.25">
      <c r="A125" s="192" t="s">
        <v>593</v>
      </c>
      <c r="B125" s="192" t="s">
        <v>594</v>
      </c>
      <c r="C125" s="192" t="s">
        <v>435</v>
      </c>
      <c r="D125" s="192" t="s">
        <v>435</v>
      </c>
      <c r="E125" s="189"/>
      <c r="F125" s="192">
        <v>204921779</v>
      </c>
      <c r="G125" s="192">
        <v>105186683</v>
      </c>
      <c r="H125" s="192">
        <v>59338107</v>
      </c>
      <c r="I125" s="192">
        <v>0</v>
      </c>
      <c r="J125" s="192">
        <v>0</v>
      </c>
      <c r="K125" s="192">
        <v>118676212</v>
      </c>
      <c r="L125" s="192">
        <v>144708492</v>
      </c>
      <c r="M125" s="192">
        <v>0</v>
      </c>
      <c r="N125" s="192">
        <v>0</v>
      </c>
      <c r="O125" s="189"/>
      <c r="P125" s="192">
        <v>632831273</v>
      </c>
      <c r="Q125" s="194">
        <v>1218153444</v>
      </c>
      <c r="R125" s="195">
        <v>0.01</v>
      </c>
      <c r="S125" s="198">
        <f t="shared" si="2"/>
        <v>164524790</v>
      </c>
      <c r="T125" s="198">
        <f t="shared" si="3"/>
        <v>468306483</v>
      </c>
      <c r="U125" s="184" t="s">
        <v>835</v>
      </c>
    </row>
    <row r="126" spans="1:21" s="158" customFormat="1" ht="12" customHeight="1" x14ac:dyDescent="0.25">
      <c r="A126" s="192" t="s">
        <v>595</v>
      </c>
      <c r="B126" s="192" t="s">
        <v>596</v>
      </c>
      <c r="C126" s="192" t="s">
        <v>435</v>
      </c>
      <c r="D126" s="192" t="s">
        <v>435</v>
      </c>
      <c r="E126" s="189"/>
      <c r="F126" s="192">
        <v>691304</v>
      </c>
      <c r="G126" s="192">
        <v>323913</v>
      </c>
      <c r="H126" s="192">
        <v>186957</v>
      </c>
      <c r="I126" s="192">
        <v>0</v>
      </c>
      <c r="J126" s="192">
        <v>0</v>
      </c>
      <c r="K126" s="192">
        <v>373913</v>
      </c>
      <c r="L126" s="192">
        <v>423913</v>
      </c>
      <c r="M126" s="192">
        <v>0</v>
      </c>
      <c r="N126" s="192">
        <v>0</v>
      </c>
      <c r="O126" s="189"/>
      <c r="P126" s="192">
        <v>2000000</v>
      </c>
      <c r="Q126" s="194">
        <v>0</v>
      </c>
      <c r="R126" s="194" t="s">
        <v>71</v>
      </c>
      <c r="S126" s="198">
        <f t="shared" si="2"/>
        <v>510870</v>
      </c>
      <c r="T126" s="198">
        <f t="shared" si="3"/>
        <v>1489130</v>
      </c>
      <c r="U126" s="184" t="s">
        <v>833</v>
      </c>
    </row>
    <row r="127" spans="1:21" s="158" customFormat="1" ht="12" customHeight="1" x14ac:dyDescent="0.15">
      <c r="A127" s="192" t="s">
        <v>597</v>
      </c>
      <c r="B127" s="192" t="s">
        <v>598</v>
      </c>
      <c r="C127" s="192" t="s">
        <v>435</v>
      </c>
      <c r="D127" s="192" t="s">
        <v>435</v>
      </c>
      <c r="E127" s="189"/>
      <c r="F127" s="192">
        <v>19813856</v>
      </c>
      <c r="G127" s="192">
        <v>-13580162</v>
      </c>
      <c r="H127" s="192">
        <v>3517159</v>
      </c>
      <c r="I127" s="192">
        <v>49610000</v>
      </c>
      <c r="J127" s="192">
        <v>0</v>
      </c>
      <c r="K127" s="192">
        <v>7034317</v>
      </c>
      <c r="L127" s="192">
        <v>13320516</v>
      </c>
      <c r="M127" s="192">
        <v>0</v>
      </c>
      <c r="N127" s="192">
        <v>0</v>
      </c>
      <c r="O127" s="189"/>
      <c r="P127" s="192">
        <v>79715686</v>
      </c>
      <c r="Q127" s="192">
        <v>48910890</v>
      </c>
      <c r="R127" s="193">
        <v>-0.28000000000000003</v>
      </c>
      <c r="S127" s="198">
        <f t="shared" si="2"/>
        <v>-10063003</v>
      </c>
      <c r="T127" s="198">
        <f t="shared" si="3"/>
        <v>89778689</v>
      </c>
      <c r="U127" s="184" t="s">
        <v>833</v>
      </c>
    </row>
    <row r="128" spans="1:21" s="158" customFormat="1" ht="12" customHeight="1" x14ac:dyDescent="0.25">
      <c r="A128" s="192" t="s">
        <v>599</v>
      </c>
      <c r="B128" s="192" t="s">
        <v>600</v>
      </c>
      <c r="C128" s="192" t="s">
        <v>435</v>
      </c>
      <c r="D128" s="192" t="s">
        <v>435</v>
      </c>
      <c r="E128" s="189"/>
      <c r="F128" s="192">
        <v>5770848</v>
      </c>
      <c r="G128" s="192">
        <v>3353423</v>
      </c>
      <c r="H128" s="192">
        <v>1923616</v>
      </c>
      <c r="I128" s="192">
        <v>0</v>
      </c>
      <c r="J128" s="192">
        <v>0</v>
      </c>
      <c r="K128" s="192">
        <v>3847232</v>
      </c>
      <c r="L128" s="192">
        <v>4809039</v>
      </c>
      <c r="M128" s="192">
        <v>0</v>
      </c>
      <c r="N128" s="192">
        <v>0</v>
      </c>
      <c r="O128" s="189"/>
      <c r="P128" s="192">
        <v>19704158</v>
      </c>
      <c r="Q128" s="194">
        <v>48910890</v>
      </c>
      <c r="R128" s="195">
        <v>-0.28000000000000003</v>
      </c>
      <c r="S128" s="198">
        <f t="shared" si="2"/>
        <v>5277039</v>
      </c>
      <c r="T128" s="198">
        <f t="shared" si="3"/>
        <v>14427119</v>
      </c>
      <c r="U128" s="184" t="s">
        <v>833</v>
      </c>
    </row>
    <row r="129" spans="1:21" s="158" customFormat="1" ht="12" customHeight="1" x14ac:dyDescent="0.25">
      <c r="A129" s="192" t="s">
        <v>601</v>
      </c>
      <c r="B129" s="192" t="s">
        <v>602</v>
      </c>
      <c r="C129" s="192" t="s">
        <v>435</v>
      </c>
      <c r="D129" s="192" t="s">
        <v>435</v>
      </c>
      <c r="E129" s="189"/>
      <c r="F129" s="192">
        <v>64690840</v>
      </c>
      <c r="G129" s="192">
        <v>0</v>
      </c>
      <c r="H129" s="192">
        <v>0</v>
      </c>
      <c r="I129" s="192">
        <v>0</v>
      </c>
      <c r="J129" s="192">
        <v>1553000</v>
      </c>
      <c r="K129" s="192">
        <v>11466620</v>
      </c>
      <c r="L129" s="192">
        <v>0</v>
      </c>
      <c r="M129" s="192">
        <v>0</v>
      </c>
      <c r="N129" s="192">
        <v>0</v>
      </c>
      <c r="O129" s="189"/>
      <c r="P129" s="192">
        <v>77710460</v>
      </c>
      <c r="Q129" s="194">
        <v>0</v>
      </c>
      <c r="R129" s="194" t="s">
        <v>71</v>
      </c>
      <c r="S129" s="198">
        <f t="shared" si="2"/>
        <v>0</v>
      </c>
      <c r="T129" s="198">
        <f t="shared" si="3"/>
        <v>77710460</v>
      </c>
      <c r="U129" s="184" t="s">
        <v>833</v>
      </c>
    </row>
    <row r="130" spans="1:21" s="158" customFormat="1" ht="12" customHeight="1" x14ac:dyDescent="0.25">
      <c r="A130" s="194" t="s">
        <v>603</v>
      </c>
      <c r="B130" s="194"/>
      <c r="C130" s="194"/>
      <c r="D130" s="194"/>
      <c r="E130" s="189"/>
      <c r="F130" s="194">
        <v>295888627</v>
      </c>
      <c r="G130" s="194">
        <v>95283857</v>
      </c>
      <c r="H130" s="194">
        <v>64965839</v>
      </c>
      <c r="I130" s="194">
        <v>49610000</v>
      </c>
      <c r="J130" s="194">
        <v>1553000</v>
      </c>
      <c r="K130" s="194">
        <v>141398294</v>
      </c>
      <c r="L130" s="194">
        <v>163261960</v>
      </c>
      <c r="M130" s="194">
        <v>0</v>
      </c>
      <c r="N130" s="194">
        <v>0</v>
      </c>
      <c r="O130" s="189"/>
      <c r="P130" s="194">
        <v>811961577</v>
      </c>
      <c r="Q130" s="196">
        <v>1267064334</v>
      </c>
      <c r="R130" s="197">
        <v>0</v>
      </c>
      <c r="S130" s="198">
        <f t="shared" si="2"/>
        <v>0</v>
      </c>
      <c r="T130" s="198">
        <f t="shared" si="3"/>
        <v>0</v>
      </c>
    </row>
    <row r="131" spans="1:21" s="158" customFormat="1" ht="12" customHeight="1" x14ac:dyDescent="0.15">
      <c r="A131" s="192" t="s">
        <v>604</v>
      </c>
      <c r="B131" s="192" t="s">
        <v>605</v>
      </c>
      <c r="C131" s="192" t="s">
        <v>435</v>
      </c>
      <c r="D131" s="192" t="s">
        <v>435</v>
      </c>
      <c r="E131" s="189"/>
      <c r="F131" s="192">
        <v>100606328</v>
      </c>
      <c r="G131" s="192">
        <v>1248761218</v>
      </c>
      <c r="H131" s="192">
        <v>638672390</v>
      </c>
      <c r="I131" s="192">
        <v>0</v>
      </c>
      <c r="J131" s="192">
        <v>0</v>
      </c>
      <c r="K131" s="192">
        <v>722014404</v>
      </c>
      <c r="L131" s="192">
        <v>714314462</v>
      </c>
      <c r="M131" s="192">
        <v>0</v>
      </c>
      <c r="N131" s="192">
        <v>0</v>
      </c>
      <c r="O131" s="189"/>
      <c r="P131" s="192">
        <v>3424368802</v>
      </c>
      <c r="Q131" s="192">
        <v>0</v>
      </c>
      <c r="R131" s="192" t="s">
        <v>71</v>
      </c>
      <c r="S131" s="198">
        <f t="shared" si="2"/>
        <v>1887433608</v>
      </c>
      <c r="T131" s="198">
        <f t="shared" si="3"/>
        <v>1536935194</v>
      </c>
      <c r="U131" s="184" t="s">
        <v>832</v>
      </c>
    </row>
    <row r="132" spans="1:21" s="158" customFormat="1" ht="12" customHeight="1" x14ac:dyDescent="0.25">
      <c r="A132" s="194" t="s">
        <v>606</v>
      </c>
      <c r="B132" s="194"/>
      <c r="C132" s="194"/>
      <c r="D132" s="194"/>
      <c r="E132" s="189"/>
      <c r="F132" s="194">
        <v>100606328</v>
      </c>
      <c r="G132" s="194">
        <v>1248761218</v>
      </c>
      <c r="H132" s="194">
        <v>638672390</v>
      </c>
      <c r="I132" s="194">
        <v>0</v>
      </c>
      <c r="J132" s="194">
        <v>0</v>
      </c>
      <c r="K132" s="194">
        <v>722014404</v>
      </c>
      <c r="L132" s="194">
        <v>714314462</v>
      </c>
      <c r="M132" s="194">
        <v>0</v>
      </c>
      <c r="N132" s="194">
        <v>0</v>
      </c>
      <c r="O132" s="189"/>
      <c r="P132" s="194">
        <v>3424368802</v>
      </c>
      <c r="Q132" s="194">
        <v>0</v>
      </c>
      <c r="R132" s="194" t="s">
        <v>71</v>
      </c>
      <c r="S132" s="198">
        <f t="shared" si="2"/>
        <v>0</v>
      </c>
      <c r="T132" s="198">
        <f t="shared" si="3"/>
        <v>0</v>
      </c>
      <c r="U132" s="132"/>
    </row>
    <row r="133" spans="1:21" s="158" customFormat="1" ht="12" customHeight="1" x14ac:dyDescent="0.25">
      <c r="A133" s="196" t="s">
        <v>607</v>
      </c>
      <c r="B133" s="196"/>
      <c r="C133" s="196"/>
      <c r="D133" s="196"/>
      <c r="E133" s="189"/>
      <c r="F133" s="196">
        <v>1905214486</v>
      </c>
      <c r="G133" s="196">
        <v>1714909532</v>
      </c>
      <c r="H133" s="196">
        <v>905744605</v>
      </c>
      <c r="I133" s="196">
        <v>-15059418</v>
      </c>
      <c r="J133" s="196">
        <v>82843000</v>
      </c>
      <c r="K133" s="196">
        <v>1254779181</v>
      </c>
      <c r="L133" s="196">
        <v>980106812</v>
      </c>
      <c r="M133" s="196">
        <v>0</v>
      </c>
      <c r="N133" s="196">
        <v>0</v>
      </c>
      <c r="O133" s="189"/>
      <c r="P133" s="196">
        <v>6828538198</v>
      </c>
      <c r="Q133" s="194">
        <v>0</v>
      </c>
      <c r="R133" s="194" t="s">
        <v>71</v>
      </c>
      <c r="S133" s="198">
        <f t="shared" si="2"/>
        <v>0</v>
      </c>
      <c r="T133" s="198">
        <f t="shared" si="3"/>
        <v>0</v>
      </c>
      <c r="U133" s="184"/>
    </row>
    <row r="134" spans="1:21" s="158" customFormat="1" ht="12" customHeight="1" x14ac:dyDescent="0.15">
      <c r="A134" s="192" t="s">
        <v>608</v>
      </c>
      <c r="B134" s="192" t="s">
        <v>609</v>
      </c>
      <c r="C134" s="192" t="s">
        <v>435</v>
      </c>
      <c r="D134" s="192" t="s">
        <v>435</v>
      </c>
      <c r="E134" s="189"/>
      <c r="F134" s="192">
        <v>0</v>
      </c>
      <c r="G134" s="192">
        <v>0</v>
      </c>
      <c r="H134" s="192">
        <v>0</v>
      </c>
      <c r="I134" s="192">
        <v>0</v>
      </c>
      <c r="J134" s="192">
        <v>0</v>
      </c>
      <c r="K134" s="192">
        <v>0</v>
      </c>
      <c r="L134" s="192">
        <v>45082030</v>
      </c>
      <c r="M134" s="192">
        <v>0</v>
      </c>
      <c r="N134" s="192">
        <v>0</v>
      </c>
      <c r="O134" s="189"/>
      <c r="P134" s="192">
        <v>45082030</v>
      </c>
      <c r="Q134" s="196">
        <v>0</v>
      </c>
      <c r="R134" s="196" t="s">
        <v>71</v>
      </c>
      <c r="S134" s="198">
        <f t="shared" si="2"/>
        <v>0</v>
      </c>
      <c r="T134" s="198">
        <f t="shared" si="3"/>
        <v>45082030</v>
      </c>
      <c r="U134" s="184" t="s">
        <v>832</v>
      </c>
    </row>
    <row r="135" spans="1:21" s="158" customFormat="1" ht="12" customHeight="1" x14ac:dyDescent="0.25">
      <c r="A135" s="194" t="s">
        <v>610</v>
      </c>
      <c r="B135" s="194"/>
      <c r="C135" s="194"/>
      <c r="D135" s="194"/>
      <c r="E135" s="189"/>
      <c r="F135" s="194">
        <v>0</v>
      </c>
      <c r="G135" s="194">
        <v>0</v>
      </c>
      <c r="H135" s="194">
        <v>0</v>
      </c>
      <c r="I135" s="194">
        <v>0</v>
      </c>
      <c r="J135" s="194">
        <v>0</v>
      </c>
      <c r="K135" s="194">
        <v>0</v>
      </c>
      <c r="L135" s="194">
        <v>45082030</v>
      </c>
      <c r="M135" s="194">
        <v>0</v>
      </c>
      <c r="N135" s="194">
        <v>0</v>
      </c>
      <c r="O135" s="189"/>
      <c r="P135" s="194">
        <v>45082030</v>
      </c>
      <c r="Q135" s="199">
        <v>23003797948</v>
      </c>
      <c r="R135" s="200">
        <v>-7.0000000000000007E-2</v>
      </c>
      <c r="S135" s="198">
        <f t="shared" si="2"/>
        <v>0</v>
      </c>
      <c r="T135" s="198">
        <f t="shared" si="3"/>
        <v>0</v>
      </c>
      <c r="U135" s="132"/>
    </row>
    <row r="136" spans="1:21" s="158" customFormat="1" ht="12" customHeight="1" x14ac:dyDescent="0.15">
      <c r="A136" s="196" t="s">
        <v>611</v>
      </c>
      <c r="B136" s="196"/>
      <c r="C136" s="196"/>
      <c r="D136" s="196"/>
      <c r="E136" s="189"/>
      <c r="F136" s="196">
        <v>0</v>
      </c>
      <c r="G136" s="196">
        <v>0</v>
      </c>
      <c r="H136" s="196">
        <v>0</v>
      </c>
      <c r="I136" s="196">
        <v>0</v>
      </c>
      <c r="J136" s="196">
        <v>0</v>
      </c>
      <c r="K136" s="196">
        <v>0</v>
      </c>
      <c r="L136" s="196">
        <v>45082030</v>
      </c>
      <c r="M136" s="196">
        <v>0</v>
      </c>
      <c r="N136" s="196">
        <v>0</v>
      </c>
      <c r="O136" s="189"/>
      <c r="P136" s="196">
        <v>45082030</v>
      </c>
      <c r="Q136" s="192">
        <v>872138850</v>
      </c>
      <c r="R136" s="193">
        <v>-0.09</v>
      </c>
      <c r="S136" s="198">
        <f t="shared" si="2"/>
        <v>0</v>
      </c>
      <c r="T136" s="198">
        <f t="shared" si="3"/>
        <v>0</v>
      </c>
      <c r="U136" s="132"/>
    </row>
    <row r="137" spans="1:21" s="158" customFormat="1" ht="12" customHeight="1" x14ac:dyDescent="0.15">
      <c r="A137" s="192" t="s">
        <v>612</v>
      </c>
      <c r="B137" s="192" t="s">
        <v>613</v>
      </c>
      <c r="C137" s="192" t="s">
        <v>435</v>
      </c>
      <c r="D137" s="192" t="s">
        <v>435</v>
      </c>
      <c r="E137" s="189"/>
      <c r="F137" s="192">
        <v>0</v>
      </c>
      <c r="G137" s="192">
        <v>0</v>
      </c>
      <c r="H137" s="192">
        <v>0</v>
      </c>
      <c r="I137" s="192">
        <v>0</v>
      </c>
      <c r="J137" s="192">
        <v>0</v>
      </c>
      <c r="K137" s="192">
        <v>0</v>
      </c>
      <c r="L137" s="192">
        <v>0</v>
      </c>
      <c r="M137" s="192">
        <v>26581131</v>
      </c>
      <c r="N137" s="192">
        <v>0</v>
      </c>
      <c r="O137" s="189"/>
      <c r="P137" s="192">
        <v>26581131</v>
      </c>
      <c r="Q137" s="196">
        <v>872138850</v>
      </c>
      <c r="R137" s="197">
        <v>-0.09</v>
      </c>
      <c r="S137" s="198">
        <f t="shared" si="2"/>
        <v>0</v>
      </c>
      <c r="T137" s="198">
        <f t="shared" si="3"/>
        <v>26581131</v>
      </c>
      <c r="U137" s="184" t="s">
        <v>833</v>
      </c>
    </row>
    <row r="138" spans="1:21" s="158" customFormat="1" ht="12" customHeight="1" x14ac:dyDescent="0.15">
      <c r="A138" s="192" t="s">
        <v>614</v>
      </c>
      <c r="B138" s="192" t="s">
        <v>615</v>
      </c>
      <c r="C138" s="192" t="s">
        <v>435</v>
      </c>
      <c r="D138" s="192" t="s">
        <v>435</v>
      </c>
      <c r="E138" s="189"/>
      <c r="F138" s="192">
        <v>0</v>
      </c>
      <c r="G138" s="192">
        <v>0</v>
      </c>
      <c r="H138" s="192">
        <v>0</v>
      </c>
      <c r="I138" s="192">
        <v>0</v>
      </c>
      <c r="J138" s="192">
        <v>0</v>
      </c>
      <c r="K138" s="192">
        <v>0</v>
      </c>
      <c r="L138" s="192">
        <v>2492027799</v>
      </c>
      <c r="M138" s="192">
        <v>0</v>
      </c>
      <c r="N138" s="192">
        <v>0</v>
      </c>
      <c r="O138" s="189"/>
      <c r="P138" s="192">
        <v>2492027799</v>
      </c>
      <c r="Q138" s="196">
        <v>0</v>
      </c>
      <c r="R138" s="196" t="s">
        <v>71</v>
      </c>
      <c r="S138" s="198">
        <f t="shared" si="2"/>
        <v>0</v>
      </c>
      <c r="T138" s="198">
        <f t="shared" si="3"/>
        <v>2492027799</v>
      </c>
      <c r="U138" s="184" t="s">
        <v>836</v>
      </c>
    </row>
    <row r="139" spans="1:21" s="158" customFormat="1" ht="12" customHeight="1" x14ac:dyDescent="0.25">
      <c r="A139" s="194" t="s">
        <v>616</v>
      </c>
      <c r="B139" s="194"/>
      <c r="C139" s="194"/>
      <c r="D139" s="194"/>
      <c r="E139" s="189"/>
      <c r="F139" s="194">
        <v>0</v>
      </c>
      <c r="G139" s="194">
        <v>0</v>
      </c>
      <c r="H139" s="194">
        <v>0</v>
      </c>
      <c r="I139" s="194">
        <v>0</v>
      </c>
      <c r="J139" s="194">
        <v>0</v>
      </c>
      <c r="K139" s="194">
        <v>0</v>
      </c>
      <c r="L139" s="194">
        <v>2492027799</v>
      </c>
      <c r="M139" s="194">
        <v>26581131</v>
      </c>
      <c r="N139" s="194">
        <v>0</v>
      </c>
      <c r="O139" s="189"/>
      <c r="P139" s="194">
        <v>2518608930</v>
      </c>
      <c r="Q139" s="196">
        <v>0</v>
      </c>
      <c r="R139" s="196" t="s">
        <v>71</v>
      </c>
      <c r="S139" s="198">
        <f t="shared" si="2"/>
        <v>0</v>
      </c>
      <c r="T139" s="198">
        <f t="shared" si="3"/>
        <v>0</v>
      </c>
      <c r="U139" s="132"/>
    </row>
    <row r="140" spans="1:21" s="158" customFormat="1" ht="12" customHeight="1" x14ac:dyDescent="0.25">
      <c r="A140" s="194" t="s">
        <v>617</v>
      </c>
      <c r="B140" s="194"/>
      <c r="C140" s="194"/>
      <c r="D140" s="194"/>
      <c r="E140" s="189"/>
      <c r="F140" s="194">
        <v>0</v>
      </c>
      <c r="G140" s="194">
        <v>0</v>
      </c>
      <c r="H140" s="194">
        <v>0</v>
      </c>
      <c r="I140" s="194">
        <v>0</v>
      </c>
      <c r="J140" s="194">
        <v>0</v>
      </c>
      <c r="K140" s="194">
        <v>0</v>
      </c>
      <c r="L140" s="194">
        <v>0</v>
      </c>
      <c r="M140" s="194">
        <v>0</v>
      </c>
      <c r="N140" s="194">
        <v>0</v>
      </c>
      <c r="O140" s="189"/>
      <c r="P140" s="194">
        <v>0</v>
      </c>
      <c r="Q140" s="199">
        <v>872138850</v>
      </c>
      <c r="R140" s="200">
        <v>-0.09</v>
      </c>
      <c r="S140" s="198">
        <f t="shared" si="2"/>
        <v>0</v>
      </c>
      <c r="T140" s="198">
        <f t="shared" si="3"/>
        <v>0</v>
      </c>
      <c r="U140" s="184"/>
    </row>
    <row r="141" spans="1:21" s="158" customFormat="1" ht="12" customHeight="1" x14ac:dyDescent="0.15">
      <c r="A141" s="192" t="s">
        <v>618</v>
      </c>
      <c r="B141" s="192" t="s">
        <v>619</v>
      </c>
      <c r="C141" s="192" t="s">
        <v>435</v>
      </c>
      <c r="D141" s="192" t="s">
        <v>435</v>
      </c>
      <c r="E141" s="189"/>
      <c r="F141" s="192">
        <v>23062690</v>
      </c>
      <c r="G141" s="192">
        <v>11861176</v>
      </c>
      <c r="H141" s="192">
        <v>6659900</v>
      </c>
      <c r="I141" s="192">
        <v>0</v>
      </c>
      <c r="J141" s="192">
        <v>0</v>
      </c>
      <c r="K141" s="192">
        <v>13319806</v>
      </c>
      <c r="L141" s="192">
        <v>16198265</v>
      </c>
      <c r="M141" s="192">
        <v>0</v>
      </c>
      <c r="N141" s="192">
        <v>0</v>
      </c>
      <c r="O141" s="189"/>
      <c r="P141" s="192">
        <v>71101837</v>
      </c>
      <c r="Q141" s="199">
        <v>23875936798</v>
      </c>
      <c r="R141" s="200">
        <v>-7.0000000000000007E-2</v>
      </c>
      <c r="S141" s="198">
        <f t="shared" si="2"/>
        <v>18521076</v>
      </c>
      <c r="T141" s="198">
        <f t="shared" si="3"/>
        <v>52580761</v>
      </c>
      <c r="U141" s="184" t="s">
        <v>837</v>
      </c>
    </row>
    <row r="142" spans="1:21" s="158" customFormat="1" ht="12" customHeight="1" x14ac:dyDescent="0.25">
      <c r="A142" s="194" t="s">
        <v>620</v>
      </c>
      <c r="B142" s="194"/>
      <c r="C142" s="194"/>
      <c r="D142" s="194"/>
      <c r="E142" s="189"/>
      <c r="F142" s="194">
        <v>23062690</v>
      </c>
      <c r="G142" s="194">
        <v>11861176</v>
      </c>
      <c r="H142" s="194">
        <v>6659900</v>
      </c>
      <c r="I142" s="194">
        <v>0</v>
      </c>
      <c r="J142" s="194">
        <v>0</v>
      </c>
      <c r="K142" s="194">
        <v>13319806</v>
      </c>
      <c r="L142" s="194">
        <v>16198265</v>
      </c>
      <c r="M142" s="194">
        <v>0</v>
      </c>
      <c r="N142" s="194">
        <v>0</v>
      </c>
      <c r="O142" s="189"/>
      <c r="P142" s="194">
        <v>71101837</v>
      </c>
      <c r="Q142" s="201">
        <v>-5864168960</v>
      </c>
      <c r="R142" s="202">
        <v>2.06</v>
      </c>
      <c r="S142" s="198">
        <f t="shared" si="2"/>
        <v>0</v>
      </c>
      <c r="T142" s="198">
        <f t="shared" si="3"/>
        <v>0</v>
      </c>
    </row>
    <row r="143" spans="1:21" s="158" customFormat="1" ht="12" customHeight="1" x14ac:dyDescent="0.25">
      <c r="A143" s="194" t="s">
        <v>621</v>
      </c>
      <c r="B143" s="194"/>
      <c r="C143" s="194"/>
      <c r="D143" s="194"/>
      <c r="E143" s="189"/>
      <c r="F143" s="194">
        <v>0</v>
      </c>
      <c r="G143" s="194">
        <v>0</v>
      </c>
      <c r="H143" s="194">
        <v>0</v>
      </c>
      <c r="I143" s="194">
        <v>0</v>
      </c>
      <c r="J143" s="194">
        <v>0</v>
      </c>
      <c r="K143" s="194">
        <v>0</v>
      </c>
      <c r="L143" s="194">
        <v>0</v>
      </c>
      <c r="M143" s="194">
        <v>0</v>
      </c>
      <c r="N143" s="194">
        <v>0</v>
      </c>
      <c r="O143" s="189"/>
      <c r="P143" s="194">
        <v>0</v>
      </c>
      <c r="Q143" s="194">
        <v>0</v>
      </c>
      <c r="R143" s="194" t="s">
        <v>71</v>
      </c>
      <c r="S143" s="198">
        <f t="shared" si="2"/>
        <v>0</v>
      </c>
      <c r="T143" s="198">
        <f t="shared" si="3"/>
        <v>0</v>
      </c>
      <c r="U143" s="132"/>
    </row>
    <row r="144" spans="1:21" s="158" customFormat="1" ht="12" customHeight="1" x14ac:dyDescent="0.15">
      <c r="A144" s="196" t="s">
        <v>622</v>
      </c>
      <c r="B144" s="196"/>
      <c r="C144" s="196"/>
      <c r="D144" s="196"/>
      <c r="E144" s="189"/>
      <c r="F144" s="196">
        <v>23062690</v>
      </c>
      <c r="G144" s="196">
        <v>11861176</v>
      </c>
      <c r="H144" s="196">
        <v>6659900</v>
      </c>
      <c r="I144" s="196">
        <v>0</v>
      </c>
      <c r="J144" s="196">
        <v>0</v>
      </c>
      <c r="K144" s="196">
        <v>13319806</v>
      </c>
      <c r="L144" s="196">
        <v>2508226064</v>
      </c>
      <c r="M144" s="196">
        <v>26581131</v>
      </c>
      <c r="N144" s="196">
        <v>0</v>
      </c>
      <c r="O144" s="189"/>
      <c r="P144" s="196">
        <v>2589710767</v>
      </c>
      <c r="Q144" s="192">
        <v>6</v>
      </c>
      <c r="R144" s="193">
        <v>-1</v>
      </c>
      <c r="S144" s="198">
        <f t="shared" si="2"/>
        <v>0</v>
      </c>
      <c r="T144" s="198">
        <f t="shared" si="3"/>
        <v>0</v>
      </c>
      <c r="U144" s="184"/>
    </row>
    <row r="145" spans="1:21" s="158" customFormat="1" ht="12" customHeight="1" x14ac:dyDescent="0.15">
      <c r="A145" s="192" t="s">
        <v>675</v>
      </c>
      <c r="B145" s="192" t="s">
        <v>676</v>
      </c>
      <c r="C145" s="192" t="s">
        <v>435</v>
      </c>
      <c r="D145" s="192" t="s">
        <v>435</v>
      </c>
      <c r="E145" s="189"/>
      <c r="F145" s="192">
        <v>900000</v>
      </c>
      <c r="G145" s="192">
        <v>450000</v>
      </c>
      <c r="H145" s="192">
        <v>300000</v>
      </c>
      <c r="I145" s="192">
        <v>0</v>
      </c>
      <c r="J145" s="192">
        <v>0</v>
      </c>
      <c r="K145" s="192">
        <v>600000</v>
      </c>
      <c r="L145" s="192">
        <v>750000</v>
      </c>
      <c r="M145" s="192">
        <v>0</v>
      </c>
      <c r="N145" s="192">
        <v>0</v>
      </c>
      <c r="O145" s="189"/>
      <c r="P145" s="192">
        <v>3000000</v>
      </c>
      <c r="Q145" s="192">
        <v>0</v>
      </c>
      <c r="R145" s="192" t="s">
        <v>71</v>
      </c>
      <c r="S145" s="198">
        <f t="shared" si="2"/>
        <v>750000</v>
      </c>
      <c r="T145" s="198">
        <f t="shared" si="3"/>
        <v>2250000</v>
      </c>
      <c r="U145" s="184" t="s">
        <v>833</v>
      </c>
    </row>
    <row r="146" spans="1:21" s="158" customFormat="1" ht="12" customHeight="1" x14ac:dyDescent="0.25">
      <c r="A146" s="194" t="s">
        <v>623</v>
      </c>
      <c r="B146" s="194"/>
      <c r="C146" s="194"/>
      <c r="D146" s="194"/>
      <c r="E146" s="189"/>
      <c r="F146" s="194">
        <v>900000</v>
      </c>
      <c r="G146" s="194">
        <v>450000</v>
      </c>
      <c r="H146" s="194">
        <v>300000</v>
      </c>
      <c r="I146" s="194">
        <v>0</v>
      </c>
      <c r="J146" s="194">
        <v>0</v>
      </c>
      <c r="K146" s="194">
        <v>600000</v>
      </c>
      <c r="L146" s="194">
        <v>750000</v>
      </c>
      <c r="M146" s="194">
        <v>0</v>
      </c>
      <c r="N146" s="194">
        <v>0</v>
      </c>
      <c r="O146" s="189"/>
      <c r="P146" s="194">
        <v>3000000</v>
      </c>
      <c r="Q146" s="192">
        <v>0</v>
      </c>
      <c r="R146" s="192" t="s">
        <v>71</v>
      </c>
      <c r="S146" s="198">
        <f t="shared" si="2"/>
        <v>0</v>
      </c>
      <c r="T146" s="198">
        <f t="shared" si="3"/>
        <v>0</v>
      </c>
      <c r="U146" s="132"/>
    </row>
    <row r="147" spans="1:21" s="158" customFormat="1" ht="12" customHeight="1" x14ac:dyDescent="0.25">
      <c r="A147" s="194" t="s">
        <v>624</v>
      </c>
      <c r="B147" s="194"/>
      <c r="C147" s="194"/>
      <c r="D147" s="194"/>
      <c r="E147" s="189"/>
      <c r="F147" s="194">
        <v>0</v>
      </c>
      <c r="G147" s="194">
        <v>0</v>
      </c>
      <c r="H147" s="194">
        <v>0</v>
      </c>
      <c r="I147" s="194">
        <v>0</v>
      </c>
      <c r="J147" s="194">
        <v>0</v>
      </c>
      <c r="K147" s="194">
        <v>0</v>
      </c>
      <c r="L147" s="194">
        <v>0</v>
      </c>
      <c r="M147" s="194">
        <v>0</v>
      </c>
      <c r="N147" s="194">
        <v>0</v>
      </c>
      <c r="O147" s="189"/>
      <c r="P147" s="194">
        <v>0</v>
      </c>
      <c r="Q147" s="192">
        <v>0</v>
      </c>
      <c r="R147" s="192" t="s">
        <v>71</v>
      </c>
      <c r="S147" s="198">
        <f t="shared" si="2"/>
        <v>0</v>
      </c>
      <c r="T147" s="198">
        <f t="shared" si="3"/>
        <v>0</v>
      </c>
      <c r="U147" s="132"/>
    </row>
    <row r="148" spans="1:21" s="158" customFormat="1" ht="12" customHeight="1" x14ac:dyDescent="0.15">
      <c r="A148" s="196" t="s">
        <v>625</v>
      </c>
      <c r="B148" s="196"/>
      <c r="C148" s="196"/>
      <c r="D148" s="196"/>
      <c r="E148" s="189"/>
      <c r="F148" s="196">
        <v>900000</v>
      </c>
      <c r="G148" s="196">
        <v>450000</v>
      </c>
      <c r="H148" s="196">
        <v>300000</v>
      </c>
      <c r="I148" s="196">
        <v>0</v>
      </c>
      <c r="J148" s="196">
        <v>0</v>
      </c>
      <c r="K148" s="196">
        <v>600000</v>
      </c>
      <c r="L148" s="196">
        <v>750000</v>
      </c>
      <c r="M148" s="196">
        <v>0</v>
      </c>
      <c r="N148" s="196">
        <v>0</v>
      </c>
      <c r="O148" s="189"/>
      <c r="P148" s="196">
        <v>3000000</v>
      </c>
      <c r="Q148" s="192">
        <v>-2</v>
      </c>
      <c r="R148" s="193">
        <v>-1</v>
      </c>
      <c r="S148" s="198">
        <f t="shared" si="2"/>
        <v>0</v>
      </c>
      <c r="T148" s="198">
        <f t="shared" si="3"/>
        <v>0</v>
      </c>
      <c r="U148" s="132"/>
    </row>
    <row r="149" spans="1:21" s="158" customFormat="1" ht="12" customHeight="1" x14ac:dyDescent="0.25">
      <c r="A149" s="199" t="s">
        <v>626</v>
      </c>
      <c r="B149" s="199"/>
      <c r="C149" s="199"/>
      <c r="D149" s="199"/>
      <c r="E149" s="189"/>
      <c r="F149" s="199">
        <v>8796282071</v>
      </c>
      <c r="G149" s="199">
        <v>13239711214</v>
      </c>
      <c r="H149" s="199">
        <v>4500496335</v>
      </c>
      <c r="I149" s="199">
        <v>-15059418</v>
      </c>
      <c r="J149" s="199">
        <v>82843000</v>
      </c>
      <c r="K149" s="199">
        <v>7448972037</v>
      </c>
      <c r="L149" s="199">
        <v>8083863047</v>
      </c>
      <c r="M149" s="199">
        <v>68130894</v>
      </c>
      <c r="N149" s="199">
        <v>972461000</v>
      </c>
      <c r="O149" s="189"/>
      <c r="P149" s="199">
        <v>43177700180</v>
      </c>
      <c r="Q149" s="194">
        <v>4</v>
      </c>
      <c r="R149" s="195">
        <v>-1</v>
      </c>
      <c r="S149" s="198">
        <f t="shared" si="2"/>
        <v>0</v>
      </c>
      <c r="T149" s="198">
        <f t="shared" si="3"/>
        <v>0</v>
      </c>
      <c r="U149" s="132"/>
    </row>
    <row r="150" spans="1:21" s="158" customFormat="1" ht="12" customHeight="1" x14ac:dyDescent="0.15">
      <c r="A150" s="192" t="s">
        <v>1138</v>
      </c>
      <c r="B150" s="192" t="s">
        <v>628</v>
      </c>
      <c r="C150" s="192" t="s">
        <v>435</v>
      </c>
      <c r="D150" s="192" t="s">
        <v>435</v>
      </c>
      <c r="E150" s="189"/>
      <c r="F150" s="192">
        <v>0</v>
      </c>
      <c r="G150" s="192">
        <v>0</v>
      </c>
      <c r="H150" s="192">
        <v>0</v>
      </c>
      <c r="I150" s="192">
        <v>263362580</v>
      </c>
      <c r="J150" s="192">
        <v>723778544</v>
      </c>
      <c r="K150" s="192">
        <v>0</v>
      </c>
      <c r="L150" s="192">
        <v>0</v>
      </c>
      <c r="M150" s="192">
        <v>618311800</v>
      </c>
      <c r="N150" s="192">
        <v>0</v>
      </c>
      <c r="O150" s="189"/>
      <c r="P150" s="192">
        <v>1605452924</v>
      </c>
      <c r="Q150" s="196">
        <v>4</v>
      </c>
      <c r="R150" s="197">
        <v>-1</v>
      </c>
      <c r="S150" s="198">
        <f t="shared" si="2"/>
        <v>0</v>
      </c>
      <c r="T150" s="198">
        <f t="shared" si="3"/>
        <v>1605452924</v>
      </c>
      <c r="U150" s="184" t="s">
        <v>832</v>
      </c>
    </row>
    <row r="151" spans="1:21" s="158" customFormat="1" ht="12" customHeight="1" x14ac:dyDescent="0.15">
      <c r="A151" s="196" t="s">
        <v>629</v>
      </c>
      <c r="B151" s="196"/>
      <c r="C151" s="196"/>
      <c r="D151" s="196"/>
      <c r="E151" s="189"/>
      <c r="F151" s="196">
        <v>0</v>
      </c>
      <c r="G151" s="196">
        <v>0</v>
      </c>
      <c r="H151" s="196">
        <v>0</v>
      </c>
      <c r="I151" s="196">
        <v>263362580</v>
      </c>
      <c r="J151" s="196">
        <v>723778544</v>
      </c>
      <c r="K151" s="196">
        <v>0</v>
      </c>
      <c r="L151" s="196">
        <v>0</v>
      </c>
      <c r="M151" s="196">
        <v>618311800</v>
      </c>
      <c r="N151" s="196">
        <v>0</v>
      </c>
      <c r="O151" s="189"/>
      <c r="P151" s="196">
        <v>1605452924</v>
      </c>
      <c r="Q151" s="196">
        <v>0</v>
      </c>
      <c r="R151" s="196" t="s">
        <v>71</v>
      </c>
      <c r="S151" s="198">
        <f>SUM(S25:S150)</f>
        <v>17740207549</v>
      </c>
      <c r="T151" s="198">
        <f>SUM(T25:T150)</f>
        <v>28457367922</v>
      </c>
      <c r="U151" s="132"/>
    </row>
    <row r="152" spans="1:21" s="158" customFormat="1" ht="12" customHeight="1" x14ac:dyDescent="0.15">
      <c r="A152" s="196" t="s">
        <v>630</v>
      </c>
      <c r="B152" s="196"/>
      <c r="C152" s="196"/>
      <c r="D152" s="196"/>
      <c r="E152" s="189"/>
      <c r="F152" s="196">
        <v>0</v>
      </c>
      <c r="G152" s="196">
        <v>0</v>
      </c>
      <c r="H152" s="196">
        <v>0</v>
      </c>
      <c r="I152" s="196">
        <v>0</v>
      </c>
      <c r="J152" s="196">
        <v>0</v>
      </c>
      <c r="K152" s="196">
        <v>0</v>
      </c>
      <c r="L152" s="196">
        <v>0</v>
      </c>
      <c r="M152" s="196">
        <v>0</v>
      </c>
      <c r="N152" s="196">
        <v>0</v>
      </c>
      <c r="O152" s="189"/>
      <c r="P152" s="196">
        <v>0</v>
      </c>
      <c r="Q152" s="199">
        <v>4</v>
      </c>
      <c r="R152" s="200">
        <v>-1</v>
      </c>
      <c r="S152" s="198"/>
      <c r="T152" s="198"/>
      <c r="U152" s="132"/>
    </row>
    <row r="153" spans="1:21" s="158" customFormat="1" ht="12" customHeight="1" x14ac:dyDescent="0.15">
      <c r="A153" s="196" t="s">
        <v>631</v>
      </c>
      <c r="B153" s="196"/>
      <c r="C153" s="196"/>
      <c r="D153" s="196"/>
      <c r="E153" s="189"/>
      <c r="F153" s="196">
        <v>0</v>
      </c>
      <c r="G153" s="196">
        <v>0</v>
      </c>
      <c r="H153" s="196">
        <v>0</v>
      </c>
      <c r="I153" s="196">
        <v>0</v>
      </c>
      <c r="J153" s="196">
        <v>0</v>
      </c>
      <c r="K153" s="196">
        <v>0</v>
      </c>
      <c r="L153" s="196">
        <v>0</v>
      </c>
      <c r="M153" s="196">
        <v>0</v>
      </c>
      <c r="N153" s="196">
        <v>0</v>
      </c>
      <c r="O153" s="189"/>
      <c r="P153" s="196">
        <v>0</v>
      </c>
      <c r="Q153" s="199">
        <v>-5864168956</v>
      </c>
      <c r="R153" s="200">
        <v>2.06</v>
      </c>
      <c r="S153" s="198"/>
      <c r="T153" s="198"/>
      <c r="U153" s="132"/>
    </row>
    <row r="154" spans="1:21" s="158" customFormat="1" ht="12" customHeight="1" x14ac:dyDescent="0.25">
      <c r="A154" s="199" t="s">
        <v>632</v>
      </c>
      <c r="B154" s="199"/>
      <c r="C154" s="199"/>
      <c r="D154" s="199"/>
      <c r="E154" s="189"/>
      <c r="F154" s="199">
        <v>0</v>
      </c>
      <c r="G154" s="199">
        <v>0</v>
      </c>
      <c r="H154" s="199">
        <v>0</v>
      </c>
      <c r="I154" s="199">
        <v>263362580</v>
      </c>
      <c r="J154" s="199">
        <v>723778544</v>
      </c>
      <c r="K154" s="199">
        <v>0</v>
      </c>
      <c r="L154" s="199">
        <v>0</v>
      </c>
      <c r="M154" s="199">
        <v>618311800</v>
      </c>
      <c r="N154" s="199">
        <v>0</v>
      </c>
      <c r="O154" s="189"/>
      <c r="P154" s="199">
        <v>1605452924</v>
      </c>
      <c r="Q154" s="194">
        <v>0</v>
      </c>
      <c r="R154" s="194" t="s">
        <v>71</v>
      </c>
      <c r="S154" s="198"/>
      <c r="T154" s="198"/>
      <c r="U154" s="132"/>
    </row>
    <row r="155" spans="1:21" s="158" customFormat="1" ht="12" customHeight="1" x14ac:dyDescent="0.15">
      <c r="A155" s="199" t="s">
        <v>633</v>
      </c>
      <c r="B155" s="199"/>
      <c r="C155" s="199"/>
      <c r="D155" s="199"/>
      <c r="E155" s="189"/>
      <c r="F155" s="199">
        <v>8796282071</v>
      </c>
      <c r="G155" s="199">
        <v>13239711214</v>
      </c>
      <c r="H155" s="199">
        <v>4500496335</v>
      </c>
      <c r="I155" s="199">
        <v>248303162</v>
      </c>
      <c r="J155" s="199">
        <v>806621544</v>
      </c>
      <c r="K155" s="199">
        <v>7448972037</v>
      </c>
      <c r="L155" s="199">
        <v>8083863047</v>
      </c>
      <c r="M155" s="199">
        <v>686442694</v>
      </c>
      <c r="N155" s="199">
        <v>972461000</v>
      </c>
      <c r="O155" s="189"/>
      <c r="P155" s="199">
        <v>44783153104</v>
      </c>
      <c r="Q155" s="201">
        <v>-5864168956</v>
      </c>
      <c r="R155" s="202">
        <v>2.06</v>
      </c>
      <c r="S155" s="198"/>
      <c r="T155" s="198"/>
      <c r="U155" s="132"/>
    </row>
    <row r="156" spans="1:21" s="158" customFormat="1" ht="12" customHeight="1" x14ac:dyDescent="0.15">
      <c r="A156" s="201" t="s">
        <v>634</v>
      </c>
      <c r="B156" s="201"/>
      <c r="C156" s="201"/>
      <c r="D156" s="201"/>
      <c r="E156" s="189"/>
      <c r="F156" s="201">
        <v>3625970573</v>
      </c>
      <c r="G156" s="201">
        <v>-24268918926</v>
      </c>
      <c r="H156" s="201">
        <v>-29357336072</v>
      </c>
      <c r="I156" s="201">
        <v>248303162</v>
      </c>
      <c r="J156" s="201">
        <v>806621544</v>
      </c>
      <c r="K156" s="201">
        <v>7448972037</v>
      </c>
      <c r="L156" s="201">
        <v>8083863047</v>
      </c>
      <c r="M156" s="201">
        <v>686442694</v>
      </c>
      <c r="N156" s="201">
        <v>-3281367894</v>
      </c>
      <c r="O156" s="189"/>
      <c r="P156" s="201">
        <v>-36007449835</v>
      </c>
      <c r="Q156" s="192">
        <v>0</v>
      </c>
      <c r="R156" s="192" t="s">
        <v>71</v>
      </c>
      <c r="S156" s="198"/>
      <c r="T156" s="198"/>
      <c r="U156" s="132"/>
    </row>
    <row r="157" spans="1:21" s="158" customFormat="1" ht="12" customHeight="1" x14ac:dyDescent="0.25">
      <c r="A157" s="194" t="s">
        <v>635</v>
      </c>
      <c r="B157" s="194"/>
      <c r="C157" s="194"/>
      <c r="D157" s="194"/>
      <c r="E157" s="189"/>
      <c r="F157" s="194">
        <v>0</v>
      </c>
      <c r="G157" s="194">
        <v>0</v>
      </c>
      <c r="H157" s="194">
        <v>0</v>
      </c>
      <c r="I157" s="194">
        <v>0</v>
      </c>
      <c r="J157" s="194">
        <v>0</v>
      </c>
      <c r="K157" s="194">
        <v>0</v>
      </c>
      <c r="L157" s="194">
        <v>0</v>
      </c>
      <c r="M157" s="194">
        <v>0</v>
      </c>
      <c r="N157" s="194">
        <v>0</v>
      </c>
      <c r="O157" s="189"/>
      <c r="P157" s="194">
        <v>0</v>
      </c>
      <c r="Q157" s="194">
        <v>0</v>
      </c>
      <c r="R157" s="194" t="s">
        <v>71</v>
      </c>
      <c r="S157" s="198"/>
      <c r="T157" s="198"/>
      <c r="U157" s="132"/>
    </row>
    <row r="158" spans="1:21" s="158" customFormat="1" ht="12" customHeight="1" x14ac:dyDescent="0.15">
      <c r="A158" s="192" t="s">
        <v>636</v>
      </c>
      <c r="B158" s="192" t="s">
        <v>637</v>
      </c>
      <c r="C158" s="192" t="s">
        <v>435</v>
      </c>
      <c r="D158" s="192" t="s">
        <v>435</v>
      </c>
      <c r="E158" s="189"/>
      <c r="F158" s="192">
        <v>87857329</v>
      </c>
      <c r="G158" s="192">
        <v>55394599</v>
      </c>
      <c r="H158" s="192">
        <v>35650601</v>
      </c>
      <c r="I158" s="192">
        <v>-248303162</v>
      </c>
      <c r="J158" s="192">
        <v>0</v>
      </c>
      <c r="K158" s="192">
        <v>0</v>
      </c>
      <c r="L158" s="192">
        <v>69400633</v>
      </c>
      <c r="M158" s="192">
        <v>0</v>
      </c>
      <c r="N158" s="192">
        <v>0</v>
      </c>
      <c r="O158" s="189"/>
      <c r="P158" s="192">
        <v>0</v>
      </c>
      <c r="Q158" s="192">
        <v>568268262</v>
      </c>
      <c r="R158" s="193">
        <v>4.93</v>
      </c>
      <c r="S158" s="198"/>
      <c r="T158" s="198"/>
      <c r="U158" s="132"/>
    </row>
    <row r="159" spans="1:21" s="158" customFormat="1" ht="12" customHeight="1" x14ac:dyDescent="0.25">
      <c r="A159" s="192" t="s">
        <v>638</v>
      </c>
      <c r="B159" s="192" t="s">
        <v>639</v>
      </c>
      <c r="C159" s="192" t="s">
        <v>435</v>
      </c>
      <c r="D159" s="192" t="s">
        <v>435</v>
      </c>
      <c r="E159" s="189"/>
      <c r="F159" s="192">
        <v>326490612</v>
      </c>
      <c r="G159" s="192">
        <v>162635406</v>
      </c>
      <c r="H159" s="192">
        <v>89566163</v>
      </c>
      <c r="I159" s="192">
        <v>0</v>
      </c>
      <c r="J159" s="192">
        <v>-806621544</v>
      </c>
      <c r="K159" s="192">
        <v>0</v>
      </c>
      <c r="L159" s="192">
        <v>227929363</v>
      </c>
      <c r="M159" s="192">
        <v>0</v>
      </c>
      <c r="N159" s="192">
        <v>0</v>
      </c>
      <c r="O159" s="189"/>
      <c r="P159" s="192">
        <v>0</v>
      </c>
      <c r="Q159" s="194">
        <v>568268262</v>
      </c>
      <c r="R159" s="195">
        <v>4.93</v>
      </c>
      <c r="S159" s="198"/>
      <c r="T159" s="198"/>
      <c r="U159" s="132"/>
    </row>
    <row r="160" spans="1:21" s="158" customFormat="1" ht="12" customHeight="1" x14ac:dyDescent="0.15">
      <c r="A160" s="192" t="s">
        <v>640</v>
      </c>
      <c r="B160" s="192" t="s">
        <v>641</v>
      </c>
      <c r="C160" s="192" t="s">
        <v>435</v>
      </c>
      <c r="D160" s="192" t="s">
        <v>435</v>
      </c>
      <c r="E160" s="189"/>
      <c r="F160" s="192">
        <v>273989693</v>
      </c>
      <c r="G160" s="192">
        <v>140527015</v>
      </c>
      <c r="H160" s="192">
        <v>79103744</v>
      </c>
      <c r="I160" s="192">
        <v>0</v>
      </c>
      <c r="J160" s="192">
        <v>0</v>
      </c>
      <c r="K160" s="192">
        <v>0</v>
      </c>
      <c r="L160" s="192">
        <v>192822242</v>
      </c>
      <c r="M160" s="192">
        <v>-686442694</v>
      </c>
      <c r="N160" s="192">
        <v>0</v>
      </c>
      <c r="O160" s="189"/>
      <c r="P160" s="192">
        <v>0</v>
      </c>
      <c r="Q160" s="199">
        <v>568268262</v>
      </c>
      <c r="R160" s="200">
        <v>2.61</v>
      </c>
      <c r="S160" s="198"/>
      <c r="T160" s="198"/>
      <c r="U160" s="132"/>
    </row>
    <row r="161" spans="1:20" s="158" customFormat="1" ht="12" customHeight="1" x14ac:dyDescent="0.15">
      <c r="A161" s="192" t="s">
        <v>642</v>
      </c>
      <c r="B161" s="192" t="s">
        <v>643</v>
      </c>
      <c r="C161" s="192" t="s">
        <v>435</v>
      </c>
      <c r="D161" s="192" t="s">
        <v>435</v>
      </c>
      <c r="E161" s="189"/>
      <c r="F161" s="192">
        <v>2984821037</v>
      </c>
      <c r="G161" s="192">
        <v>1517868265</v>
      </c>
      <c r="H161" s="192">
        <v>847136459</v>
      </c>
      <c r="I161" s="192">
        <v>0</v>
      </c>
      <c r="J161" s="192">
        <v>0</v>
      </c>
      <c r="K161" s="192">
        <v>-7448972037</v>
      </c>
      <c r="L161" s="192">
        <v>2099146276</v>
      </c>
      <c r="M161" s="192">
        <v>0</v>
      </c>
      <c r="N161" s="192">
        <v>0</v>
      </c>
      <c r="O161" s="189"/>
      <c r="P161" s="192">
        <v>0</v>
      </c>
      <c r="Q161" s="199">
        <v>-5295900694</v>
      </c>
      <c r="R161" s="200">
        <v>2</v>
      </c>
      <c r="S161" s="198"/>
      <c r="T161" s="198"/>
    </row>
    <row r="162" spans="1:20" s="158" customFormat="1" ht="12" customHeight="1" x14ac:dyDescent="0.15">
      <c r="A162" s="192" t="s">
        <v>644</v>
      </c>
      <c r="B162" s="192" t="s">
        <v>645</v>
      </c>
      <c r="C162" s="192" t="s">
        <v>435</v>
      </c>
      <c r="D162" s="192" t="s">
        <v>435</v>
      </c>
      <c r="E162" s="189"/>
      <c r="F162" s="192">
        <v>3522143321</v>
      </c>
      <c r="G162" s="192">
        <v>3628874928</v>
      </c>
      <c r="H162" s="192">
        <v>3522143312</v>
      </c>
      <c r="I162" s="192">
        <v>0</v>
      </c>
      <c r="J162" s="192">
        <v>0</v>
      </c>
      <c r="K162" s="192">
        <v>0</v>
      </c>
      <c r="L162" s="192">
        <v>-10673161561</v>
      </c>
      <c r="M162" s="192">
        <v>0</v>
      </c>
      <c r="N162" s="192">
        <v>0</v>
      </c>
      <c r="O162" s="189"/>
      <c r="P162" s="192">
        <v>0</v>
      </c>
      <c r="Q162" s="203">
        <v>-5295900694</v>
      </c>
      <c r="R162" s="204">
        <v>2</v>
      </c>
      <c r="S162" s="198"/>
      <c r="T162" s="198"/>
    </row>
    <row r="163" spans="1:20" s="158" customFormat="1" ht="12" customHeight="1" x14ac:dyDescent="0.25">
      <c r="A163" s="194" t="s">
        <v>646</v>
      </c>
      <c r="B163" s="194"/>
      <c r="C163" s="194"/>
      <c r="D163" s="194"/>
      <c r="E163" s="189"/>
      <c r="F163" s="194">
        <v>7195301992</v>
      </c>
      <c r="G163" s="194">
        <v>5505300213</v>
      </c>
      <c r="H163" s="194">
        <v>4573600279</v>
      </c>
      <c r="I163" s="194">
        <v>-248303162</v>
      </c>
      <c r="J163" s="194">
        <v>-806621544</v>
      </c>
      <c r="K163" s="194">
        <v>-7448972037</v>
      </c>
      <c r="L163" s="194">
        <v>-8083863047</v>
      </c>
      <c r="M163" s="194">
        <v>-686442694</v>
      </c>
      <c r="N163" s="194">
        <v>0</v>
      </c>
      <c r="O163" s="189"/>
      <c r="P163" s="194">
        <v>0</v>
      </c>
      <c r="Q163" s="194">
        <v>0</v>
      </c>
      <c r="R163" s="194" t="s">
        <v>71</v>
      </c>
      <c r="S163" s="198"/>
      <c r="T163" s="198"/>
    </row>
    <row r="164" spans="1:20" s="158" customFormat="1" ht="12" customHeight="1" x14ac:dyDescent="0.15">
      <c r="A164" s="196" t="s">
        <v>647</v>
      </c>
      <c r="B164" s="196"/>
      <c r="C164" s="196"/>
      <c r="D164" s="196"/>
      <c r="E164" s="189"/>
      <c r="F164" s="196">
        <v>7195301992</v>
      </c>
      <c r="G164" s="196">
        <v>5505300213</v>
      </c>
      <c r="H164" s="196">
        <v>4573600279</v>
      </c>
      <c r="I164" s="196">
        <v>-248303162</v>
      </c>
      <c r="J164" s="196">
        <v>-806621544</v>
      </c>
      <c r="K164" s="196">
        <v>-7448972037</v>
      </c>
      <c r="L164" s="196">
        <v>-8083863047</v>
      </c>
      <c r="M164" s="196">
        <v>-686442694</v>
      </c>
      <c r="N164" s="196">
        <v>0</v>
      </c>
      <c r="O164" s="189"/>
      <c r="P164" s="196">
        <v>0</v>
      </c>
      <c r="Q164" s="199">
        <v>0</v>
      </c>
      <c r="R164" s="199" t="s">
        <v>71</v>
      </c>
      <c r="S164" s="198">
        <f>SUM(S25:S163)</f>
        <v>35480415098</v>
      </c>
      <c r="T164" s="198">
        <f>SUM(T25:T163)</f>
        <v>56914735844</v>
      </c>
    </row>
    <row r="165" spans="1:20" s="158" customFormat="1" ht="12" customHeight="1" x14ac:dyDescent="0.25">
      <c r="A165" s="196" t="s">
        <v>648</v>
      </c>
      <c r="B165" s="196"/>
      <c r="C165" s="196"/>
      <c r="D165" s="196"/>
      <c r="E165" s="189"/>
      <c r="F165" s="196">
        <v>0</v>
      </c>
      <c r="G165" s="196">
        <v>0</v>
      </c>
      <c r="H165" s="196">
        <v>0</v>
      </c>
      <c r="I165" s="196">
        <v>0</v>
      </c>
      <c r="J165" s="196">
        <v>0</v>
      </c>
      <c r="K165" s="196">
        <v>0</v>
      </c>
      <c r="L165" s="196">
        <v>0</v>
      </c>
      <c r="M165" s="196">
        <v>0</v>
      </c>
      <c r="N165" s="196">
        <v>0</v>
      </c>
      <c r="O165" s="189"/>
      <c r="P165" s="196">
        <v>0</v>
      </c>
      <c r="Q165" s="194">
        <v>0</v>
      </c>
      <c r="R165" s="194" t="s">
        <v>71</v>
      </c>
      <c r="S165" s="132"/>
      <c r="T165" s="132"/>
    </row>
    <row r="166" spans="1:20" s="158" customFormat="1" ht="15" x14ac:dyDescent="0.15">
      <c r="A166" s="199" t="s">
        <v>649</v>
      </c>
      <c r="B166" s="199"/>
      <c r="C166" s="199"/>
      <c r="D166" s="199"/>
      <c r="E166" s="189"/>
      <c r="F166" s="199">
        <v>7195301992</v>
      </c>
      <c r="G166" s="199">
        <v>5505300213</v>
      </c>
      <c r="H166" s="199">
        <v>4573600279</v>
      </c>
      <c r="I166" s="199">
        <v>-248303162</v>
      </c>
      <c r="J166" s="199">
        <v>-806621544</v>
      </c>
      <c r="K166" s="199">
        <v>-7448972037</v>
      </c>
      <c r="L166" s="199">
        <v>-8083863047</v>
      </c>
      <c r="M166" s="199">
        <v>-686442694</v>
      </c>
      <c r="N166" s="199">
        <v>0</v>
      </c>
      <c r="O166" s="189"/>
      <c r="P166" s="199">
        <v>0</v>
      </c>
      <c r="S166" s="132"/>
      <c r="T166" s="132"/>
    </row>
    <row r="167" spans="1:20" s="158" customFormat="1" ht="15" x14ac:dyDescent="0.15">
      <c r="A167" s="199" t="s">
        <v>650</v>
      </c>
      <c r="B167" s="199"/>
      <c r="C167" s="199"/>
      <c r="D167" s="199"/>
      <c r="E167" s="189"/>
      <c r="F167" s="199">
        <v>10821272565</v>
      </c>
      <c r="G167" s="199">
        <v>-18763618713</v>
      </c>
      <c r="H167" s="199">
        <v>-24783735793</v>
      </c>
      <c r="I167" s="199">
        <v>0</v>
      </c>
      <c r="J167" s="199">
        <v>0</v>
      </c>
      <c r="K167" s="199">
        <v>0</v>
      </c>
      <c r="L167" s="199">
        <v>0</v>
      </c>
      <c r="M167" s="199">
        <v>0</v>
      </c>
      <c r="N167" s="199">
        <v>-3281367894</v>
      </c>
      <c r="O167" s="189"/>
      <c r="P167" s="199">
        <v>-36007449835</v>
      </c>
      <c r="S167" s="132"/>
      <c r="T167" s="132"/>
    </row>
    <row r="168" spans="1:20" s="158" customFormat="1" ht="15" x14ac:dyDescent="0.25">
      <c r="A168" s="194" t="s">
        <v>651</v>
      </c>
      <c r="B168" s="194"/>
      <c r="C168" s="194"/>
      <c r="D168" s="194"/>
      <c r="E168" s="189"/>
      <c r="F168" s="194">
        <v>0</v>
      </c>
      <c r="G168" s="194">
        <v>0</v>
      </c>
      <c r="H168" s="194">
        <v>0</v>
      </c>
      <c r="I168" s="194">
        <v>0</v>
      </c>
      <c r="J168" s="194">
        <v>0</v>
      </c>
      <c r="K168" s="194">
        <v>0</v>
      </c>
      <c r="L168" s="194">
        <v>0</v>
      </c>
      <c r="M168" s="194">
        <v>0</v>
      </c>
      <c r="N168" s="194">
        <v>0</v>
      </c>
      <c r="O168" s="189"/>
      <c r="P168" s="194">
        <v>0</v>
      </c>
      <c r="S168" s="159">
        <f t="shared" ref="S168:S174" ca="1" si="4">SUMIF($U$27:$U$142,P168,$S$25:$S$136)</f>
        <v>0</v>
      </c>
      <c r="T168" s="159">
        <f t="shared" ref="T168:T174" ca="1" si="5">SUMIF($U$27:$U$142,P168,$T$25:$T$136)</f>
        <v>0</v>
      </c>
    </row>
    <row r="169" spans="1:20" s="158" customFormat="1" ht="15" x14ac:dyDescent="0.15">
      <c r="A169" s="201" t="s">
        <v>652</v>
      </c>
      <c r="B169" s="201"/>
      <c r="C169" s="201"/>
      <c r="D169" s="201"/>
      <c r="E169" s="189"/>
      <c r="F169" s="201">
        <v>10821272565</v>
      </c>
      <c r="G169" s="201">
        <v>-18763618713</v>
      </c>
      <c r="H169" s="201">
        <v>-24783735793</v>
      </c>
      <c r="I169" s="201">
        <v>0</v>
      </c>
      <c r="J169" s="201">
        <v>0</v>
      </c>
      <c r="K169" s="201">
        <v>0</v>
      </c>
      <c r="L169" s="201">
        <v>0</v>
      </c>
      <c r="M169" s="201">
        <v>0</v>
      </c>
      <c r="N169" s="201">
        <v>-3281367894</v>
      </c>
      <c r="O169" s="189"/>
      <c r="P169" s="201">
        <v>-36007449835</v>
      </c>
      <c r="S169" s="159">
        <f t="shared" ca="1" si="4"/>
        <v>0</v>
      </c>
      <c r="T169" s="159">
        <f t="shared" ca="1" si="5"/>
        <v>0</v>
      </c>
    </row>
    <row r="170" spans="1:20" s="158" customFormat="1" ht="15" x14ac:dyDescent="0.15">
      <c r="A170" s="192" t="s">
        <v>677</v>
      </c>
      <c r="B170" s="192" t="s">
        <v>678</v>
      </c>
      <c r="C170" s="192" t="s">
        <v>435</v>
      </c>
      <c r="D170" s="192" t="s">
        <v>435</v>
      </c>
      <c r="E170" s="189"/>
      <c r="F170" s="192">
        <v>0</v>
      </c>
      <c r="G170" s="192">
        <v>0</v>
      </c>
      <c r="H170" s="192">
        <v>0</v>
      </c>
      <c r="I170" s="192">
        <v>0</v>
      </c>
      <c r="J170" s="192">
        <v>0</v>
      </c>
      <c r="K170" s="192">
        <v>0</v>
      </c>
      <c r="L170" s="192">
        <v>0</v>
      </c>
      <c r="M170" s="192">
        <v>0</v>
      </c>
      <c r="N170" s="192">
        <v>-1567611454</v>
      </c>
      <c r="O170" s="189"/>
      <c r="P170" s="192">
        <v>-1567611454</v>
      </c>
      <c r="S170" s="159">
        <f t="shared" ca="1" si="4"/>
        <v>0</v>
      </c>
      <c r="T170" s="159">
        <f t="shared" ca="1" si="5"/>
        <v>0</v>
      </c>
    </row>
    <row r="171" spans="1:20" s="158" customFormat="1" ht="15" x14ac:dyDescent="0.25">
      <c r="A171" s="194" t="s">
        <v>653</v>
      </c>
      <c r="B171" s="194"/>
      <c r="C171" s="194"/>
      <c r="D171" s="194"/>
      <c r="E171" s="189"/>
      <c r="F171" s="194">
        <v>0</v>
      </c>
      <c r="G171" s="194">
        <v>0</v>
      </c>
      <c r="H171" s="194">
        <v>0</v>
      </c>
      <c r="I171" s="194">
        <v>0</v>
      </c>
      <c r="J171" s="194">
        <v>0</v>
      </c>
      <c r="K171" s="194">
        <v>0</v>
      </c>
      <c r="L171" s="194">
        <v>0</v>
      </c>
      <c r="M171" s="194">
        <v>0</v>
      </c>
      <c r="N171" s="194">
        <v>-1567611454</v>
      </c>
      <c r="O171" s="189"/>
      <c r="P171" s="194">
        <v>-1567611454</v>
      </c>
      <c r="S171" s="159">
        <f t="shared" ca="1" si="4"/>
        <v>0</v>
      </c>
      <c r="T171" s="159">
        <f t="shared" ca="1" si="5"/>
        <v>0</v>
      </c>
    </row>
    <row r="172" spans="1:20" s="158" customFormat="1" ht="15" x14ac:dyDescent="0.15">
      <c r="A172" s="192" t="s">
        <v>679</v>
      </c>
      <c r="B172" s="192" t="s">
        <v>680</v>
      </c>
      <c r="C172" s="192" t="s">
        <v>435</v>
      </c>
      <c r="D172" s="192" t="s">
        <v>435</v>
      </c>
      <c r="E172" s="189"/>
      <c r="F172" s="192">
        <v>0</v>
      </c>
      <c r="G172" s="192">
        <v>0</v>
      </c>
      <c r="H172" s="192">
        <v>0</v>
      </c>
      <c r="I172" s="192">
        <v>0</v>
      </c>
      <c r="J172" s="192">
        <v>0</v>
      </c>
      <c r="K172" s="192">
        <v>0</v>
      </c>
      <c r="L172" s="192">
        <v>0</v>
      </c>
      <c r="M172" s="192">
        <v>0</v>
      </c>
      <c r="N172" s="192">
        <v>7284436348</v>
      </c>
      <c r="O172" s="189"/>
      <c r="P172" s="192">
        <v>7284436348</v>
      </c>
      <c r="S172" s="159">
        <f t="shared" ca="1" si="4"/>
        <v>0</v>
      </c>
      <c r="T172" s="159">
        <f t="shared" ca="1" si="5"/>
        <v>0</v>
      </c>
    </row>
    <row r="173" spans="1:20" s="158" customFormat="1" ht="15" x14ac:dyDescent="0.25">
      <c r="A173" s="194" t="s">
        <v>654</v>
      </c>
      <c r="B173" s="194"/>
      <c r="C173" s="194"/>
      <c r="D173" s="194"/>
      <c r="E173" s="189"/>
      <c r="F173" s="194">
        <v>0</v>
      </c>
      <c r="G173" s="194">
        <v>0</v>
      </c>
      <c r="H173" s="194">
        <v>0</v>
      </c>
      <c r="I173" s="194">
        <v>0</v>
      </c>
      <c r="J173" s="194">
        <v>0</v>
      </c>
      <c r="K173" s="194">
        <v>0</v>
      </c>
      <c r="L173" s="194">
        <v>0</v>
      </c>
      <c r="M173" s="194">
        <v>0</v>
      </c>
      <c r="N173" s="194">
        <v>7284436348</v>
      </c>
      <c r="O173" s="189"/>
      <c r="P173" s="194">
        <v>7284436348</v>
      </c>
      <c r="S173" s="159">
        <f t="shared" ca="1" si="4"/>
        <v>0</v>
      </c>
      <c r="T173" s="159">
        <f t="shared" ca="1" si="5"/>
        <v>0</v>
      </c>
    </row>
    <row r="174" spans="1:20" s="158" customFormat="1" ht="15" x14ac:dyDescent="0.15">
      <c r="A174" s="199" t="s">
        <v>655</v>
      </c>
      <c r="B174" s="199"/>
      <c r="C174" s="199"/>
      <c r="D174" s="199"/>
      <c r="E174" s="189"/>
      <c r="F174" s="199">
        <v>0</v>
      </c>
      <c r="G174" s="199">
        <v>0</v>
      </c>
      <c r="H174" s="199">
        <v>0</v>
      </c>
      <c r="I174" s="199">
        <v>0</v>
      </c>
      <c r="J174" s="199">
        <v>0</v>
      </c>
      <c r="K174" s="199">
        <v>0</v>
      </c>
      <c r="L174" s="199">
        <v>0</v>
      </c>
      <c r="M174" s="199">
        <v>0</v>
      </c>
      <c r="N174" s="199">
        <v>5716824894</v>
      </c>
      <c r="O174" s="189"/>
      <c r="P174" s="199">
        <v>5716824894</v>
      </c>
      <c r="S174" s="159">
        <f t="shared" ca="1" si="4"/>
        <v>0</v>
      </c>
      <c r="T174" s="159">
        <f t="shared" ca="1" si="5"/>
        <v>0</v>
      </c>
    </row>
    <row r="175" spans="1:20" s="158" customFormat="1" ht="15" x14ac:dyDescent="0.15">
      <c r="A175" s="199" t="s">
        <v>656</v>
      </c>
      <c r="B175" s="199"/>
      <c r="C175" s="199"/>
      <c r="D175" s="199"/>
      <c r="E175" s="189"/>
      <c r="F175" s="199">
        <v>10821272565</v>
      </c>
      <c r="G175" s="199">
        <v>-18763618713</v>
      </c>
      <c r="H175" s="199">
        <v>-24783735793</v>
      </c>
      <c r="I175" s="199">
        <v>0</v>
      </c>
      <c r="J175" s="199">
        <v>0</v>
      </c>
      <c r="K175" s="199">
        <v>0</v>
      </c>
      <c r="L175" s="199">
        <v>0</v>
      </c>
      <c r="M175" s="199">
        <v>0</v>
      </c>
      <c r="N175" s="199">
        <v>2435457000</v>
      </c>
      <c r="O175" s="189"/>
      <c r="P175" s="199">
        <v>-30290624941</v>
      </c>
      <c r="S175" s="205">
        <f ca="1">SUM(S168:S174)</f>
        <v>0</v>
      </c>
      <c r="T175" s="205">
        <f ca="1">SUM(T168:T174)</f>
        <v>0</v>
      </c>
    </row>
    <row r="176" spans="1:20" s="158" customFormat="1" ht="15" x14ac:dyDescent="0.15">
      <c r="A176" s="203" t="s">
        <v>657</v>
      </c>
      <c r="B176" s="203"/>
      <c r="C176" s="203"/>
      <c r="D176" s="203"/>
      <c r="E176" s="189"/>
      <c r="F176" s="203">
        <v>10821272565</v>
      </c>
      <c r="G176" s="203">
        <v>-18763618713</v>
      </c>
      <c r="H176" s="203">
        <v>-24783735793</v>
      </c>
      <c r="I176" s="203">
        <v>0</v>
      </c>
      <c r="J176" s="203">
        <v>0</v>
      </c>
      <c r="K176" s="203">
        <v>0</v>
      </c>
      <c r="L176" s="203">
        <v>0</v>
      </c>
      <c r="M176" s="203">
        <v>0</v>
      </c>
      <c r="N176" s="203">
        <v>2435457000</v>
      </c>
      <c r="O176" s="189"/>
      <c r="P176" s="203">
        <v>-30290624941</v>
      </c>
      <c r="S176" s="132"/>
      <c r="T176" s="132"/>
    </row>
    <row r="177" spans="1:20" s="158" customFormat="1" ht="15" x14ac:dyDescent="0.25">
      <c r="A177" s="194" t="s">
        <v>658</v>
      </c>
      <c r="B177" s="194"/>
      <c r="C177" s="194"/>
      <c r="D177" s="194"/>
      <c r="E177" s="189"/>
      <c r="F177" s="194">
        <v>0</v>
      </c>
      <c r="G177" s="194">
        <v>0</v>
      </c>
      <c r="H177" s="194">
        <v>0</v>
      </c>
      <c r="I177" s="194">
        <v>0</v>
      </c>
      <c r="J177" s="194">
        <v>0</v>
      </c>
      <c r="K177" s="194">
        <v>0</v>
      </c>
      <c r="L177" s="194">
        <v>0</v>
      </c>
      <c r="M177" s="194">
        <v>0</v>
      </c>
      <c r="N177" s="194">
        <v>0</v>
      </c>
      <c r="O177" s="189"/>
      <c r="P177" s="194">
        <v>0</v>
      </c>
    </row>
    <row r="178" spans="1:20" s="158" customFormat="1" ht="15" x14ac:dyDescent="0.15">
      <c r="A178" s="199" t="s">
        <v>659</v>
      </c>
      <c r="B178" s="199"/>
      <c r="C178" s="199"/>
      <c r="D178" s="199"/>
      <c r="E178" s="189"/>
      <c r="F178" s="199">
        <v>0</v>
      </c>
      <c r="G178" s="199">
        <v>0</v>
      </c>
      <c r="H178" s="199">
        <v>0</v>
      </c>
      <c r="I178" s="199">
        <v>0</v>
      </c>
      <c r="J178" s="199">
        <v>0</v>
      </c>
      <c r="K178" s="199">
        <v>0</v>
      </c>
      <c r="L178" s="199">
        <v>0</v>
      </c>
      <c r="M178" s="199">
        <v>0</v>
      </c>
      <c r="N178" s="199">
        <v>0</v>
      </c>
      <c r="O178" s="189"/>
      <c r="P178" s="199">
        <v>0</v>
      </c>
    </row>
    <row r="179" spans="1:20" s="158" customFormat="1" ht="15" x14ac:dyDescent="0.25">
      <c r="A179" s="194" t="s">
        <v>660</v>
      </c>
      <c r="B179" s="194"/>
      <c r="C179" s="194"/>
      <c r="D179" s="194"/>
      <c r="E179" s="189"/>
      <c r="F179" s="194">
        <v>0</v>
      </c>
      <c r="G179" s="194">
        <v>0</v>
      </c>
      <c r="H179" s="194">
        <v>0</v>
      </c>
      <c r="I179" s="194">
        <v>0</v>
      </c>
      <c r="J179" s="194">
        <v>0</v>
      </c>
      <c r="K179" s="194">
        <v>0</v>
      </c>
      <c r="L179" s="194">
        <v>0</v>
      </c>
      <c r="M179" s="194">
        <v>0</v>
      </c>
      <c r="N179" s="194">
        <v>0</v>
      </c>
      <c r="O179" s="189"/>
      <c r="P179" s="194">
        <v>0</v>
      </c>
    </row>
    <row r="180" spans="1:20" s="158" customFormat="1" x14ac:dyDescent="0.25"/>
    <row r="181" spans="1:20" s="158" customFormat="1" x14ac:dyDescent="0.25"/>
    <row r="183" spans="1:20" ht="12.75" x14ac:dyDescent="0.25">
      <c r="N183" s="184" t="s">
        <v>831</v>
      </c>
      <c r="O183" s="132"/>
      <c r="P183" s="132"/>
      <c r="Q183" s="132"/>
      <c r="R183" s="132"/>
      <c r="S183" s="159">
        <f>SUMIF($U$25:$U$150,N183,$S$25:$S$150)</f>
        <v>14421147990</v>
      </c>
      <c r="T183" s="159">
        <f>SUMIF($U$25:$U$150,N183,$T$25:$T$150)</f>
        <v>16956181927</v>
      </c>
    </row>
    <row r="184" spans="1:20" ht="25.5" x14ac:dyDescent="0.25">
      <c r="N184" s="184" t="s">
        <v>832</v>
      </c>
      <c r="O184" s="132"/>
      <c r="P184" s="132"/>
      <c r="Q184" s="132"/>
      <c r="R184" s="132"/>
      <c r="S184" s="159">
        <f t="shared" ref="S184:S190" si="6">SUMIF($U$25:$U$150,N184,$S$25:$S$150)</f>
        <v>2100664402</v>
      </c>
      <c r="T184" s="159">
        <f t="shared" ref="T184:T190" si="7">SUMIF($U$25:$U$150,N184,$T$25:$T$150)</f>
        <v>3754759960</v>
      </c>
    </row>
    <row r="185" spans="1:20" x14ac:dyDescent="0.25">
      <c r="N185" s="158" t="s">
        <v>830</v>
      </c>
      <c r="O185" s="132"/>
      <c r="P185" s="132"/>
      <c r="Q185" s="132"/>
      <c r="R185" s="132"/>
      <c r="S185" s="159">
        <f t="shared" si="6"/>
        <v>0</v>
      </c>
      <c r="T185" s="159">
        <f t="shared" si="7"/>
        <v>2388526880</v>
      </c>
    </row>
    <row r="186" spans="1:20" ht="38.25" x14ac:dyDescent="0.25">
      <c r="N186" s="184" t="s">
        <v>836</v>
      </c>
      <c r="O186" s="132"/>
      <c r="P186" s="132"/>
      <c r="Q186" s="132"/>
      <c r="R186" s="132"/>
      <c r="S186" s="159">
        <f t="shared" si="6"/>
        <v>0</v>
      </c>
      <c r="T186" s="159">
        <f t="shared" si="7"/>
        <v>2492027799</v>
      </c>
    </row>
    <row r="187" spans="1:20" ht="12.75" x14ac:dyDescent="0.25">
      <c r="N187" s="184" t="s">
        <v>834</v>
      </c>
      <c r="O187" s="132"/>
      <c r="P187" s="132"/>
      <c r="Q187" s="132"/>
      <c r="R187" s="132"/>
      <c r="S187" s="159">
        <f t="shared" si="6"/>
        <v>419313893</v>
      </c>
      <c r="T187" s="159">
        <f t="shared" si="7"/>
        <v>1193557926</v>
      </c>
    </row>
    <row r="188" spans="1:20" ht="25.5" x14ac:dyDescent="0.25">
      <c r="N188" s="184" t="s">
        <v>835</v>
      </c>
      <c r="O188" s="132"/>
      <c r="P188" s="132"/>
      <c r="Q188" s="132"/>
      <c r="R188" s="132"/>
      <c r="S188" s="159">
        <f t="shared" si="6"/>
        <v>164524790</v>
      </c>
      <c r="T188" s="159">
        <f t="shared" si="7"/>
        <v>468306483</v>
      </c>
    </row>
    <row r="189" spans="1:20" ht="12.75" x14ac:dyDescent="0.25">
      <c r="N189" s="184" t="s">
        <v>837</v>
      </c>
      <c r="O189" s="132"/>
      <c r="P189" s="132"/>
      <c r="Q189" s="132"/>
      <c r="R189" s="132"/>
      <c r="S189" s="159">
        <f t="shared" si="6"/>
        <v>18521076</v>
      </c>
      <c r="T189" s="159">
        <f t="shared" si="7"/>
        <v>52580761</v>
      </c>
    </row>
    <row r="190" spans="1:20" ht="12.75" x14ac:dyDescent="0.25">
      <c r="N190" s="184" t="s">
        <v>833</v>
      </c>
      <c r="O190" s="132"/>
      <c r="P190" s="132"/>
      <c r="Q190" s="132"/>
      <c r="R190" s="132"/>
      <c r="S190" s="159">
        <f t="shared" si="6"/>
        <v>616035398</v>
      </c>
      <c r="T190" s="159">
        <f t="shared" si="7"/>
        <v>1151426186</v>
      </c>
    </row>
  </sheetData>
  <mergeCells count="11">
    <mergeCell ref="D5:D7"/>
    <mergeCell ref="A1:D1"/>
    <mergeCell ref="P1:R1"/>
    <mergeCell ref="A2:D2"/>
    <mergeCell ref="A4:D4"/>
    <mergeCell ref="P4:P7"/>
    <mergeCell ref="Q4:Q7"/>
    <mergeCell ref="R4:R7"/>
    <mergeCell ref="A5:A7"/>
    <mergeCell ref="B5:B7"/>
    <mergeCell ref="C5:C7"/>
  </mergeCells>
  <pageMargins left="0.2" right="0.2" top="0.2" bottom="0.2" header="0" footer="0"/>
  <pageSetup paperSize="8" fitToWidth="2" fitToHeight="0" orientation="landscape" horizontalDpi="0" verticalDpi="0"/>
  <headerFooter>
    <oddFooter>&amp;LManulife Asset Management&amp;CPrinted on &amp;D &amp;T&amp;RPage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95"/>
  <sheetViews>
    <sheetView showGridLines="0" topLeftCell="I1" workbookViewId="0">
      <pane ySplit="11" topLeftCell="A87" activePane="bottomLeft" state="frozen"/>
      <selection pane="bottomLeft" activeCell="O94" sqref="O94"/>
    </sheetView>
  </sheetViews>
  <sheetFormatPr defaultRowHeight="10.5" x14ac:dyDescent="0.25"/>
  <cols>
    <col min="1" max="1" width="5.5703125" style="151" customWidth="1"/>
    <col min="2" max="2" width="10.42578125" style="151" customWidth="1"/>
    <col min="3" max="3" width="27.7109375" style="151" customWidth="1"/>
    <col min="4" max="4" width="5" style="151" customWidth="1"/>
    <col min="5" max="5" width="7.5703125" style="151" customWidth="1"/>
    <col min="6" max="7" width="9" style="152" customWidth="1"/>
    <col min="8" max="8" width="4.28515625" style="153" customWidth="1"/>
    <col min="9" max="9" width="5.5703125" style="153" customWidth="1"/>
    <col min="10" max="10" width="6.28515625" style="151" customWidth="1"/>
    <col min="11" max="11" width="5.42578125" style="151" customWidth="1"/>
    <col min="12" max="12" width="13.85546875" style="151" customWidth="1"/>
    <col min="13" max="13" width="24.5703125" style="151" customWidth="1"/>
    <col min="14" max="14" width="3.42578125" style="151" customWidth="1"/>
    <col min="15" max="15" width="14.28515625" style="154" customWidth="1"/>
    <col min="16" max="16" width="5" style="151" customWidth="1"/>
    <col min="17" max="17" width="14.28515625" style="154" customWidth="1"/>
    <col min="18" max="18" width="4.85546875" style="151" customWidth="1"/>
    <col min="19" max="19" width="5" style="151" customWidth="1"/>
    <col min="20" max="20" width="8.85546875" style="151" customWidth="1"/>
    <col min="21" max="21" width="5.85546875" style="151" customWidth="1"/>
    <col min="22" max="23" width="4.42578125" style="151" customWidth="1"/>
    <col min="24" max="25" width="9.7109375" style="151" customWidth="1"/>
    <col min="26" max="31" width="5.85546875" style="151" customWidth="1"/>
    <col min="32" max="32" width="4.28515625" style="151" customWidth="1"/>
    <col min="33" max="33" width="2.85546875" style="151" customWidth="1"/>
    <col min="34" max="34" width="6.140625" style="151" customWidth="1"/>
    <col min="35" max="35" width="38.85546875" style="151" customWidth="1"/>
    <col min="36" max="36" width="7.28515625" style="151" customWidth="1"/>
    <col min="37" max="37" width="31.85546875" style="151" customWidth="1"/>
    <col min="38" max="38" width="10.28515625" style="151" customWidth="1"/>
    <col min="39" max="39" width="6.5703125" style="151" customWidth="1"/>
    <col min="40" max="40" width="13.85546875" style="151" customWidth="1"/>
    <col min="41" max="41" width="45.28515625" style="151" customWidth="1"/>
    <col min="42" max="42" width="9.42578125" style="151" customWidth="1"/>
    <col min="43" max="16384" width="9.140625" style="155"/>
  </cols>
  <sheetData>
    <row r="1" spans="1:42" x14ac:dyDescent="0.25">
      <c r="A1" s="249" t="s">
        <v>681</v>
      </c>
      <c r="B1" s="249"/>
      <c r="C1" s="150" t="s">
        <v>682</v>
      </c>
    </row>
    <row r="2" spans="1:42" x14ac:dyDescent="0.25">
      <c r="A2" s="249" t="s">
        <v>683</v>
      </c>
      <c r="B2" s="249"/>
      <c r="C2" s="150" t="s">
        <v>684</v>
      </c>
    </row>
    <row r="3" spans="1:42" x14ac:dyDescent="0.25">
      <c r="A3" s="249" t="s">
        <v>685</v>
      </c>
      <c r="B3" s="249"/>
      <c r="C3" s="150" t="s">
        <v>686</v>
      </c>
    </row>
    <row r="4" spans="1:42" x14ac:dyDescent="0.25">
      <c r="A4" s="249" t="s">
        <v>687</v>
      </c>
      <c r="B4" s="249"/>
      <c r="C4" s="150" t="s">
        <v>688</v>
      </c>
    </row>
    <row r="5" spans="1:42" x14ac:dyDescent="0.25">
      <c r="A5" s="249" t="s">
        <v>689</v>
      </c>
      <c r="B5" s="249"/>
      <c r="C5" s="150" t="s">
        <v>690</v>
      </c>
    </row>
    <row r="6" spans="1:42" x14ac:dyDescent="0.25">
      <c r="A6" s="249" t="s">
        <v>691</v>
      </c>
      <c r="B6" s="249"/>
      <c r="C6" s="150" t="s">
        <v>1140</v>
      </c>
    </row>
    <row r="11" spans="1:42" s="173" customFormat="1" x14ac:dyDescent="0.25">
      <c r="A11" s="174" t="s">
        <v>693</v>
      </c>
      <c r="B11" s="174" t="s">
        <v>694</v>
      </c>
      <c r="C11" s="174" t="s">
        <v>695</v>
      </c>
      <c r="D11" s="174" t="s">
        <v>696</v>
      </c>
      <c r="E11" s="174" t="s">
        <v>697</v>
      </c>
      <c r="F11" s="174" t="s">
        <v>698</v>
      </c>
      <c r="G11" s="174" t="s">
        <v>699</v>
      </c>
      <c r="H11" s="174" t="s">
        <v>700</v>
      </c>
      <c r="I11" s="174" t="s">
        <v>701</v>
      </c>
      <c r="J11" s="174" t="s">
        <v>702</v>
      </c>
      <c r="K11" s="174" t="s">
        <v>703</v>
      </c>
      <c r="L11" s="174" t="s">
        <v>704</v>
      </c>
      <c r="M11" s="174" t="s">
        <v>705</v>
      </c>
      <c r="N11" s="174" t="s">
        <v>706</v>
      </c>
      <c r="O11" s="174" t="s">
        <v>707</v>
      </c>
      <c r="P11" s="174" t="s">
        <v>708</v>
      </c>
      <c r="Q11" s="174" t="s">
        <v>709</v>
      </c>
      <c r="R11" s="174" t="s">
        <v>710</v>
      </c>
      <c r="S11" s="174" t="s">
        <v>711</v>
      </c>
      <c r="T11" s="174" t="s">
        <v>712</v>
      </c>
      <c r="U11" s="174" t="s">
        <v>713</v>
      </c>
      <c r="V11" s="174" t="s">
        <v>714</v>
      </c>
      <c r="W11" s="174" t="s">
        <v>715</v>
      </c>
      <c r="X11" s="174" t="s">
        <v>716</v>
      </c>
      <c r="Y11" s="174" t="s">
        <v>717</v>
      </c>
      <c r="Z11" s="174" t="s">
        <v>718</v>
      </c>
      <c r="AA11" s="174" t="s">
        <v>719</v>
      </c>
      <c r="AB11" s="174" t="s">
        <v>720</v>
      </c>
      <c r="AC11" s="174" t="s">
        <v>721</v>
      </c>
      <c r="AD11" s="174" t="s">
        <v>722</v>
      </c>
      <c r="AE11" s="174" t="s">
        <v>723</v>
      </c>
      <c r="AF11" s="174" t="s">
        <v>724</v>
      </c>
      <c r="AG11" s="174" t="s">
        <v>725</v>
      </c>
      <c r="AH11" s="174" t="s">
        <v>726</v>
      </c>
      <c r="AI11" s="174" t="s">
        <v>727</v>
      </c>
      <c r="AJ11" s="174" t="s">
        <v>728</v>
      </c>
      <c r="AK11" s="174" t="s">
        <v>729</v>
      </c>
      <c r="AL11" s="174" t="s">
        <v>730</v>
      </c>
      <c r="AM11" s="174" t="s">
        <v>731</v>
      </c>
      <c r="AN11" s="174" t="s">
        <v>732</v>
      </c>
      <c r="AO11" s="174" t="s">
        <v>733</v>
      </c>
      <c r="AP11" s="174" t="s">
        <v>734</v>
      </c>
    </row>
    <row r="12" spans="1:42" s="173" customFormat="1" ht="15" x14ac:dyDescent="0.25">
      <c r="A12" s="175" t="s">
        <v>735</v>
      </c>
      <c r="B12" s="175" t="s">
        <v>736</v>
      </c>
      <c r="C12" s="175" t="s">
        <v>1139</v>
      </c>
      <c r="D12" s="175" t="s">
        <v>737</v>
      </c>
      <c r="E12" s="176" t="s">
        <v>1140</v>
      </c>
      <c r="F12" s="177">
        <v>43451</v>
      </c>
      <c r="G12" s="177">
        <v>43462</v>
      </c>
      <c r="H12" s="178">
        <v>763</v>
      </c>
      <c r="I12" s="178">
        <v>1</v>
      </c>
      <c r="J12" s="175" t="s">
        <v>738</v>
      </c>
      <c r="K12" s="175" t="s">
        <v>739</v>
      </c>
      <c r="L12" s="175" t="s">
        <v>1141</v>
      </c>
      <c r="M12" s="175" t="s">
        <v>1142</v>
      </c>
      <c r="N12" s="175" t="s">
        <v>742</v>
      </c>
      <c r="O12" s="179">
        <v>-245590409</v>
      </c>
      <c r="P12" s="175" t="s">
        <v>64</v>
      </c>
      <c r="Q12" s="180">
        <v>-245590409</v>
      </c>
      <c r="R12" s="175" t="s">
        <v>412</v>
      </c>
      <c r="S12" s="175" t="s">
        <v>412</v>
      </c>
      <c r="T12" s="175" t="s">
        <v>430</v>
      </c>
      <c r="U12" s="175" t="s">
        <v>742</v>
      </c>
      <c r="V12" s="175" t="s">
        <v>742</v>
      </c>
      <c r="W12" s="175" t="s">
        <v>412</v>
      </c>
      <c r="X12" s="175" t="s">
        <v>743</v>
      </c>
      <c r="Y12" s="175" t="s">
        <v>744</v>
      </c>
      <c r="Z12" s="175" t="s">
        <v>742</v>
      </c>
      <c r="AA12" s="175" t="s">
        <v>742</v>
      </c>
      <c r="AB12" s="175" t="s">
        <v>742</v>
      </c>
      <c r="AC12" s="175" t="s">
        <v>742</v>
      </c>
      <c r="AD12" s="175" t="s">
        <v>742</v>
      </c>
      <c r="AE12" s="175" t="s">
        <v>742</v>
      </c>
      <c r="AF12" s="175" t="s">
        <v>742</v>
      </c>
      <c r="AG12" s="175" t="s">
        <v>742</v>
      </c>
      <c r="AH12" s="175" t="s">
        <v>736</v>
      </c>
      <c r="AI12" s="175" t="s">
        <v>745</v>
      </c>
      <c r="AJ12" s="175" t="s">
        <v>746</v>
      </c>
      <c r="AK12" s="175" t="s">
        <v>747</v>
      </c>
      <c r="AL12" s="175" t="s">
        <v>748</v>
      </c>
      <c r="AM12" s="175" t="s">
        <v>749</v>
      </c>
      <c r="AN12" s="175" t="s">
        <v>750</v>
      </c>
      <c r="AO12" s="175" t="s">
        <v>751</v>
      </c>
      <c r="AP12" s="175" t="s">
        <v>752</v>
      </c>
    </row>
    <row r="13" spans="1:42" s="173" customFormat="1" ht="15" x14ac:dyDescent="0.25">
      <c r="A13" s="175" t="s">
        <v>735</v>
      </c>
      <c r="B13" s="175" t="s">
        <v>753</v>
      </c>
      <c r="C13" s="175" t="s">
        <v>1143</v>
      </c>
      <c r="D13" s="175" t="s">
        <v>737</v>
      </c>
      <c r="E13" s="176" t="s">
        <v>1140</v>
      </c>
      <c r="F13" s="177">
        <v>43461</v>
      </c>
      <c r="G13" s="177">
        <v>43462</v>
      </c>
      <c r="H13" s="178">
        <v>763</v>
      </c>
      <c r="I13" s="178">
        <v>3</v>
      </c>
      <c r="J13" s="175" t="s">
        <v>738</v>
      </c>
      <c r="K13" s="175" t="s">
        <v>739</v>
      </c>
      <c r="L13" s="175" t="s">
        <v>1144</v>
      </c>
      <c r="M13" s="175" t="s">
        <v>1145</v>
      </c>
      <c r="N13" s="175" t="s">
        <v>742</v>
      </c>
      <c r="O13" s="179">
        <v>264068750</v>
      </c>
      <c r="P13" s="175" t="s">
        <v>64</v>
      </c>
      <c r="Q13" s="180">
        <v>264068750</v>
      </c>
      <c r="R13" s="175" t="s">
        <v>412</v>
      </c>
      <c r="S13" s="175" t="s">
        <v>412</v>
      </c>
      <c r="T13" s="175" t="s">
        <v>430</v>
      </c>
      <c r="U13" s="175" t="s">
        <v>742</v>
      </c>
      <c r="V13" s="175" t="s">
        <v>742</v>
      </c>
      <c r="W13" s="175" t="s">
        <v>412</v>
      </c>
      <c r="X13" s="175" t="s">
        <v>743</v>
      </c>
      <c r="Y13" s="175" t="s">
        <v>744</v>
      </c>
      <c r="Z13" s="175" t="s">
        <v>742</v>
      </c>
      <c r="AA13" s="175" t="s">
        <v>742</v>
      </c>
      <c r="AB13" s="175" t="s">
        <v>742</v>
      </c>
      <c r="AC13" s="175" t="s">
        <v>742</v>
      </c>
      <c r="AD13" s="175" t="s">
        <v>742</v>
      </c>
      <c r="AE13" s="175" t="s">
        <v>742</v>
      </c>
      <c r="AF13" s="175" t="s">
        <v>742</v>
      </c>
      <c r="AG13" s="175" t="s">
        <v>742</v>
      </c>
      <c r="AH13" s="175" t="s">
        <v>753</v>
      </c>
      <c r="AI13" s="175" t="s">
        <v>756</v>
      </c>
      <c r="AJ13" s="175" t="s">
        <v>746</v>
      </c>
      <c r="AK13" s="175" t="s">
        <v>747</v>
      </c>
      <c r="AL13" s="175" t="s">
        <v>748</v>
      </c>
      <c r="AM13" s="175" t="s">
        <v>749</v>
      </c>
      <c r="AN13" s="175" t="s">
        <v>750</v>
      </c>
      <c r="AO13" s="175" t="s">
        <v>751</v>
      </c>
      <c r="AP13" s="175" t="s">
        <v>752</v>
      </c>
    </row>
    <row r="14" spans="1:42" s="173" customFormat="1" ht="15" x14ac:dyDescent="0.25">
      <c r="A14" s="175" t="s">
        <v>735</v>
      </c>
      <c r="B14" s="175" t="s">
        <v>753</v>
      </c>
      <c r="C14" s="175" t="s">
        <v>1143</v>
      </c>
      <c r="D14" s="175" t="s">
        <v>737</v>
      </c>
      <c r="E14" s="176" t="s">
        <v>1140</v>
      </c>
      <c r="F14" s="177">
        <v>43461</v>
      </c>
      <c r="G14" s="177">
        <v>43462</v>
      </c>
      <c r="H14" s="178">
        <v>763</v>
      </c>
      <c r="I14" s="178">
        <v>5</v>
      </c>
      <c r="J14" s="175" t="s">
        <v>738</v>
      </c>
      <c r="K14" s="175" t="s">
        <v>739</v>
      </c>
      <c r="L14" s="175" t="s">
        <v>1144</v>
      </c>
      <c r="M14" s="175" t="s">
        <v>1146</v>
      </c>
      <c r="N14" s="175" t="s">
        <v>742</v>
      </c>
      <c r="O14" s="179">
        <v>-245590409</v>
      </c>
      <c r="P14" s="175" t="s">
        <v>64</v>
      </c>
      <c r="Q14" s="180">
        <v>-245590409</v>
      </c>
      <c r="R14" s="175" t="s">
        <v>412</v>
      </c>
      <c r="S14" s="175" t="s">
        <v>412</v>
      </c>
      <c r="T14" s="175" t="s">
        <v>430</v>
      </c>
      <c r="U14" s="175" t="s">
        <v>742</v>
      </c>
      <c r="V14" s="175" t="s">
        <v>742</v>
      </c>
      <c r="W14" s="175" t="s">
        <v>412</v>
      </c>
      <c r="X14" s="175" t="s">
        <v>743</v>
      </c>
      <c r="Y14" s="175" t="s">
        <v>744</v>
      </c>
      <c r="Z14" s="175" t="s">
        <v>742</v>
      </c>
      <c r="AA14" s="175" t="s">
        <v>742</v>
      </c>
      <c r="AB14" s="175" t="s">
        <v>742</v>
      </c>
      <c r="AC14" s="175" t="s">
        <v>742</v>
      </c>
      <c r="AD14" s="175" t="s">
        <v>742</v>
      </c>
      <c r="AE14" s="175" t="s">
        <v>742</v>
      </c>
      <c r="AF14" s="175" t="s">
        <v>742</v>
      </c>
      <c r="AG14" s="175" t="s">
        <v>742</v>
      </c>
      <c r="AH14" s="175" t="s">
        <v>753</v>
      </c>
      <c r="AI14" s="175" t="s">
        <v>756</v>
      </c>
      <c r="AJ14" s="175" t="s">
        <v>746</v>
      </c>
      <c r="AK14" s="175" t="s">
        <v>747</v>
      </c>
      <c r="AL14" s="175" t="s">
        <v>748</v>
      </c>
      <c r="AM14" s="175" t="s">
        <v>749</v>
      </c>
      <c r="AN14" s="175" t="s">
        <v>750</v>
      </c>
      <c r="AO14" s="175" t="s">
        <v>751</v>
      </c>
      <c r="AP14" s="175" t="s">
        <v>752</v>
      </c>
    </row>
    <row r="15" spans="1:42" s="173" customFormat="1" ht="15" x14ac:dyDescent="0.25">
      <c r="A15" s="175" t="s">
        <v>735</v>
      </c>
      <c r="B15" s="175" t="s">
        <v>736</v>
      </c>
      <c r="C15" s="175" t="s">
        <v>1139</v>
      </c>
      <c r="D15" s="175" t="s">
        <v>737</v>
      </c>
      <c r="E15" s="176" t="s">
        <v>1140</v>
      </c>
      <c r="F15" s="177">
        <v>43451</v>
      </c>
      <c r="G15" s="177">
        <v>43462</v>
      </c>
      <c r="H15" s="178">
        <v>763</v>
      </c>
      <c r="I15" s="178">
        <v>14</v>
      </c>
      <c r="J15" s="175" t="s">
        <v>738</v>
      </c>
      <c r="K15" s="175" t="s">
        <v>739</v>
      </c>
      <c r="L15" s="175" t="s">
        <v>1147</v>
      </c>
      <c r="M15" s="175" t="s">
        <v>1142</v>
      </c>
      <c r="N15" s="175" t="s">
        <v>742</v>
      </c>
      <c r="O15" s="179">
        <v>-119111045</v>
      </c>
      <c r="P15" s="175" t="s">
        <v>64</v>
      </c>
      <c r="Q15" s="180">
        <v>-119111045</v>
      </c>
      <c r="R15" s="175" t="s">
        <v>412</v>
      </c>
      <c r="S15" s="175" t="s">
        <v>412</v>
      </c>
      <c r="T15" s="175" t="s">
        <v>430</v>
      </c>
      <c r="U15" s="175" t="s">
        <v>742</v>
      </c>
      <c r="V15" s="175" t="s">
        <v>742</v>
      </c>
      <c r="W15" s="175" t="s">
        <v>412</v>
      </c>
      <c r="X15" s="175" t="s">
        <v>759</v>
      </c>
      <c r="Y15" s="175" t="s">
        <v>744</v>
      </c>
      <c r="Z15" s="175" t="s">
        <v>742</v>
      </c>
      <c r="AA15" s="175" t="s">
        <v>742</v>
      </c>
      <c r="AB15" s="175" t="s">
        <v>742</v>
      </c>
      <c r="AC15" s="175" t="s">
        <v>742</v>
      </c>
      <c r="AD15" s="175" t="s">
        <v>742</v>
      </c>
      <c r="AE15" s="175" t="s">
        <v>742</v>
      </c>
      <c r="AF15" s="175" t="s">
        <v>742</v>
      </c>
      <c r="AG15" s="175" t="s">
        <v>742</v>
      </c>
      <c r="AH15" s="175" t="s">
        <v>736</v>
      </c>
      <c r="AI15" s="175" t="s">
        <v>745</v>
      </c>
      <c r="AJ15" s="175" t="s">
        <v>746</v>
      </c>
      <c r="AK15" s="175" t="s">
        <v>747</v>
      </c>
      <c r="AL15" s="175" t="s">
        <v>748</v>
      </c>
      <c r="AM15" s="175" t="s">
        <v>749</v>
      </c>
      <c r="AN15" s="175" t="s">
        <v>760</v>
      </c>
      <c r="AO15" s="175" t="s">
        <v>761</v>
      </c>
      <c r="AP15" s="175" t="s">
        <v>752</v>
      </c>
    </row>
    <row r="16" spans="1:42" s="173" customFormat="1" ht="15" x14ac:dyDescent="0.25">
      <c r="A16" s="175" t="s">
        <v>735</v>
      </c>
      <c r="B16" s="175" t="s">
        <v>753</v>
      </c>
      <c r="C16" s="175" t="s">
        <v>1143</v>
      </c>
      <c r="D16" s="175" t="s">
        <v>737</v>
      </c>
      <c r="E16" s="176" t="s">
        <v>1140</v>
      </c>
      <c r="F16" s="177">
        <v>43461</v>
      </c>
      <c r="G16" s="177">
        <v>43462</v>
      </c>
      <c r="H16" s="178">
        <v>763</v>
      </c>
      <c r="I16" s="178">
        <v>16</v>
      </c>
      <c r="J16" s="175" t="s">
        <v>738</v>
      </c>
      <c r="K16" s="175" t="s">
        <v>739</v>
      </c>
      <c r="L16" s="175" t="s">
        <v>1148</v>
      </c>
      <c r="M16" s="175" t="s">
        <v>1145</v>
      </c>
      <c r="N16" s="175" t="s">
        <v>742</v>
      </c>
      <c r="O16" s="179">
        <v>125449330</v>
      </c>
      <c r="P16" s="175" t="s">
        <v>64</v>
      </c>
      <c r="Q16" s="180">
        <v>125449330</v>
      </c>
      <c r="R16" s="175" t="s">
        <v>412</v>
      </c>
      <c r="S16" s="175" t="s">
        <v>412</v>
      </c>
      <c r="T16" s="175" t="s">
        <v>430</v>
      </c>
      <c r="U16" s="175" t="s">
        <v>742</v>
      </c>
      <c r="V16" s="175" t="s">
        <v>742</v>
      </c>
      <c r="W16" s="175" t="s">
        <v>412</v>
      </c>
      <c r="X16" s="175" t="s">
        <v>759</v>
      </c>
      <c r="Y16" s="175" t="s">
        <v>744</v>
      </c>
      <c r="Z16" s="175" t="s">
        <v>742</v>
      </c>
      <c r="AA16" s="175" t="s">
        <v>742</v>
      </c>
      <c r="AB16" s="175" t="s">
        <v>742</v>
      </c>
      <c r="AC16" s="175" t="s">
        <v>742</v>
      </c>
      <c r="AD16" s="175" t="s">
        <v>742</v>
      </c>
      <c r="AE16" s="175" t="s">
        <v>742</v>
      </c>
      <c r="AF16" s="175" t="s">
        <v>742</v>
      </c>
      <c r="AG16" s="175" t="s">
        <v>742</v>
      </c>
      <c r="AH16" s="175" t="s">
        <v>753</v>
      </c>
      <c r="AI16" s="175" t="s">
        <v>756</v>
      </c>
      <c r="AJ16" s="175" t="s">
        <v>746</v>
      </c>
      <c r="AK16" s="175" t="s">
        <v>747</v>
      </c>
      <c r="AL16" s="175" t="s">
        <v>748</v>
      </c>
      <c r="AM16" s="175" t="s">
        <v>749</v>
      </c>
      <c r="AN16" s="175" t="s">
        <v>760</v>
      </c>
      <c r="AO16" s="175" t="s">
        <v>761</v>
      </c>
      <c r="AP16" s="175" t="s">
        <v>752</v>
      </c>
    </row>
    <row r="17" spans="1:42" s="173" customFormat="1" ht="15" x14ac:dyDescent="0.25">
      <c r="A17" s="175" t="s">
        <v>735</v>
      </c>
      <c r="B17" s="175" t="s">
        <v>753</v>
      </c>
      <c r="C17" s="175" t="s">
        <v>1143</v>
      </c>
      <c r="D17" s="175" t="s">
        <v>737</v>
      </c>
      <c r="E17" s="176" t="s">
        <v>1140</v>
      </c>
      <c r="F17" s="177">
        <v>43461</v>
      </c>
      <c r="G17" s="177">
        <v>43462</v>
      </c>
      <c r="H17" s="178">
        <v>763</v>
      </c>
      <c r="I17" s="178">
        <v>18</v>
      </c>
      <c r="J17" s="175" t="s">
        <v>738</v>
      </c>
      <c r="K17" s="175" t="s">
        <v>739</v>
      </c>
      <c r="L17" s="175" t="s">
        <v>1148</v>
      </c>
      <c r="M17" s="175" t="s">
        <v>1146</v>
      </c>
      <c r="N17" s="175" t="s">
        <v>742</v>
      </c>
      <c r="O17" s="179">
        <v>-119111045</v>
      </c>
      <c r="P17" s="175" t="s">
        <v>64</v>
      </c>
      <c r="Q17" s="180">
        <v>-119111045</v>
      </c>
      <c r="R17" s="175" t="s">
        <v>412</v>
      </c>
      <c r="S17" s="175" t="s">
        <v>412</v>
      </c>
      <c r="T17" s="175" t="s">
        <v>430</v>
      </c>
      <c r="U17" s="175" t="s">
        <v>742</v>
      </c>
      <c r="V17" s="175" t="s">
        <v>742</v>
      </c>
      <c r="W17" s="175" t="s">
        <v>412</v>
      </c>
      <c r="X17" s="175" t="s">
        <v>759</v>
      </c>
      <c r="Y17" s="175" t="s">
        <v>744</v>
      </c>
      <c r="Z17" s="175" t="s">
        <v>742</v>
      </c>
      <c r="AA17" s="175" t="s">
        <v>742</v>
      </c>
      <c r="AB17" s="175" t="s">
        <v>742</v>
      </c>
      <c r="AC17" s="175" t="s">
        <v>742</v>
      </c>
      <c r="AD17" s="175" t="s">
        <v>742</v>
      </c>
      <c r="AE17" s="175" t="s">
        <v>742</v>
      </c>
      <c r="AF17" s="175" t="s">
        <v>742</v>
      </c>
      <c r="AG17" s="175" t="s">
        <v>742</v>
      </c>
      <c r="AH17" s="175" t="s">
        <v>753</v>
      </c>
      <c r="AI17" s="175" t="s">
        <v>756</v>
      </c>
      <c r="AJ17" s="175" t="s">
        <v>746</v>
      </c>
      <c r="AK17" s="175" t="s">
        <v>747</v>
      </c>
      <c r="AL17" s="175" t="s">
        <v>748</v>
      </c>
      <c r="AM17" s="175" t="s">
        <v>749</v>
      </c>
      <c r="AN17" s="175" t="s">
        <v>760</v>
      </c>
      <c r="AO17" s="175" t="s">
        <v>761</v>
      </c>
      <c r="AP17" s="175" t="s">
        <v>752</v>
      </c>
    </row>
    <row r="18" spans="1:42" s="173" customFormat="1" ht="15" x14ac:dyDescent="0.25">
      <c r="A18" s="175" t="s">
        <v>735</v>
      </c>
      <c r="B18" s="175" t="s">
        <v>736</v>
      </c>
      <c r="C18" s="175" t="s">
        <v>1139</v>
      </c>
      <c r="D18" s="175" t="s">
        <v>737</v>
      </c>
      <c r="E18" s="176" t="s">
        <v>1149</v>
      </c>
      <c r="F18" s="177">
        <v>43419</v>
      </c>
      <c r="G18" s="177">
        <v>43433</v>
      </c>
      <c r="H18" s="178">
        <v>733</v>
      </c>
      <c r="I18" s="178">
        <v>1</v>
      </c>
      <c r="J18" s="175" t="s">
        <v>738</v>
      </c>
      <c r="K18" s="175" t="s">
        <v>739</v>
      </c>
      <c r="L18" s="175" t="s">
        <v>1150</v>
      </c>
      <c r="M18" s="175" t="s">
        <v>1151</v>
      </c>
      <c r="N18" s="175" t="s">
        <v>742</v>
      </c>
      <c r="O18" s="179">
        <v>-264068750</v>
      </c>
      <c r="P18" s="175" t="s">
        <v>64</v>
      </c>
      <c r="Q18" s="180">
        <v>-264068750</v>
      </c>
      <c r="R18" s="175" t="s">
        <v>412</v>
      </c>
      <c r="S18" s="175" t="s">
        <v>412</v>
      </c>
      <c r="T18" s="175" t="s">
        <v>430</v>
      </c>
      <c r="U18" s="175" t="s">
        <v>742</v>
      </c>
      <c r="V18" s="175" t="s">
        <v>742</v>
      </c>
      <c r="W18" s="175" t="s">
        <v>412</v>
      </c>
      <c r="X18" s="175" t="s">
        <v>743</v>
      </c>
      <c r="Y18" s="175" t="s">
        <v>744</v>
      </c>
      <c r="Z18" s="175" t="s">
        <v>742</v>
      </c>
      <c r="AA18" s="175" t="s">
        <v>742</v>
      </c>
      <c r="AB18" s="175" t="s">
        <v>742</v>
      </c>
      <c r="AC18" s="175" t="s">
        <v>742</v>
      </c>
      <c r="AD18" s="175" t="s">
        <v>742</v>
      </c>
      <c r="AE18" s="175" t="s">
        <v>742</v>
      </c>
      <c r="AF18" s="175" t="s">
        <v>742</v>
      </c>
      <c r="AG18" s="175" t="s">
        <v>742</v>
      </c>
      <c r="AH18" s="175" t="s">
        <v>736</v>
      </c>
      <c r="AI18" s="175" t="s">
        <v>745</v>
      </c>
      <c r="AJ18" s="175" t="s">
        <v>746</v>
      </c>
      <c r="AK18" s="175" t="s">
        <v>747</v>
      </c>
      <c r="AL18" s="175" t="s">
        <v>748</v>
      </c>
      <c r="AM18" s="175" t="s">
        <v>749</v>
      </c>
      <c r="AN18" s="175" t="s">
        <v>750</v>
      </c>
      <c r="AO18" s="175" t="s">
        <v>751</v>
      </c>
      <c r="AP18" s="175" t="s">
        <v>752</v>
      </c>
    </row>
    <row r="19" spans="1:42" s="173" customFormat="1" ht="15" x14ac:dyDescent="0.25">
      <c r="A19" s="175" t="s">
        <v>735</v>
      </c>
      <c r="B19" s="175" t="s">
        <v>753</v>
      </c>
      <c r="C19" s="175" t="s">
        <v>1143</v>
      </c>
      <c r="D19" s="175" t="s">
        <v>737</v>
      </c>
      <c r="E19" s="176" t="s">
        <v>1149</v>
      </c>
      <c r="F19" s="177">
        <v>43432</v>
      </c>
      <c r="G19" s="177">
        <v>43433</v>
      </c>
      <c r="H19" s="178">
        <v>733</v>
      </c>
      <c r="I19" s="178">
        <v>3</v>
      </c>
      <c r="J19" s="175" t="s">
        <v>738</v>
      </c>
      <c r="K19" s="175" t="s">
        <v>739</v>
      </c>
      <c r="L19" s="175" t="s">
        <v>1152</v>
      </c>
      <c r="M19" s="175" t="s">
        <v>1153</v>
      </c>
      <c r="N19" s="175" t="s">
        <v>742</v>
      </c>
      <c r="O19" s="179">
        <v>267353969</v>
      </c>
      <c r="P19" s="175" t="s">
        <v>64</v>
      </c>
      <c r="Q19" s="180">
        <v>267353969</v>
      </c>
      <c r="R19" s="175" t="s">
        <v>412</v>
      </c>
      <c r="S19" s="175" t="s">
        <v>412</v>
      </c>
      <c r="T19" s="175" t="s">
        <v>430</v>
      </c>
      <c r="U19" s="175" t="s">
        <v>742</v>
      </c>
      <c r="V19" s="175" t="s">
        <v>742</v>
      </c>
      <c r="W19" s="175" t="s">
        <v>412</v>
      </c>
      <c r="X19" s="175" t="s">
        <v>743</v>
      </c>
      <c r="Y19" s="175" t="s">
        <v>744</v>
      </c>
      <c r="Z19" s="175" t="s">
        <v>742</v>
      </c>
      <c r="AA19" s="175" t="s">
        <v>742</v>
      </c>
      <c r="AB19" s="175" t="s">
        <v>742</v>
      </c>
      <c r="AC19" s="175" t="s">
        <v>742</v>
      </c>
      <c r="AD19" s="175" t="s">
        <v>742</v>
      </c>
      <c r="AE19" s="175" t="s">
        <v>742</v>
      </c>
      <c r="AF19" s="175" t="s">
        <v>742</v>
      </c>
      <c r="AG19" s="175" t="s">
        <v>742</v>
      </c>
      <c r="AH19" s="175" t="s">
        <v>753</v>
      </c>
      <c r="AI19" s="175" t="s">
        <v>756</v>
      </c>
      <c r="AJ19" s="175" t="s">
        <v>746</v>
      </c>
      <c r="AK19" s="175" t="s">
        <v>747</v>
      </c>
      <c r="AL19" s="175" t="s">
        <v>748</v>
      </c>
      <c r="AM19" s="175" t="s">
        <v>749</v>
      </c>
      <c r="AN19" s="175" t="s">
        <v>750</v>
      </c>
      <c r="AO19" s="175" t="s">
        <v>751</v>
      </c>
      <c r="AP19" s="175" t="s">
        <v>752</v>
      </c>
    </row>
    <row r="20" spans="1:42" s="173" customFormat="1" ht="15" x14ac:dyDescent="0.25">
      <c r="A20" s="175" t="s">
        <v>735</v>
      </c>
      <c r="B20" s="175" t="s">
        <v>753</v>
      </c>
      <c r="C20" s="175" t="s">
        <v>1143</v>
      </c>
      <c r="D20" s="175" t="s">
        <v>737</v>
      </c>
      <c r="E20" s="176" t="s">
        <v>1149</v>
      </c>
      <c r="F20" s="177">
        <v>43432</v>
      </c>
      <c r="G20" s="177">
        <v>43433</v>
      </c>
      <c r="H20" s="178">
        <v>733</v>
      </c>
      <c r="I20" s="178">
        <v>5</v>
      </c>
      <c r="J20" s="175" t="s">
        <v>738</v>
      </c>
      <c r="K20" s="175" t="s">
        <v>739</v>
      </c>
      <c r="L20" s="175" t="s">
        <v>1152</v>
      </c>
      <c r="M20" s="175" t="s">
        <v>1154</v>
      </c>
      <c r="N20" s="175" t="s">
        <v>742</v>
      </c>
      <c r="O20" s="179">
        <v>-264068750</v>
      </c>
      <c r="P20" s="175" t="s">
        <v>64</v>
      </c>
      <c r="Q20" s="180">
        <v>-264068750</v>
      </c>
      <c r="R20" s="175" t="s">
        <v>412</v>
      </c>
      <c r="S20" s="175" t="s">
        <v>412</v>
      </c>
      <c r="T20" s="175" t="s">
        <v>430</v>
      </c>
      <c r="U20" s="175" t="s">
        <v>742</v>
      </c>
      <c r="V20" s="175" t="s">
        <v>742</v>
      </c>
      <c r="W20" s="175" t="s">
        <v>412</v>
      </c>
      <c r="X20" s="175" t="s">
        <v>743</v>
      </c>
      <c r="Y20" s="175" t="s">
        <v>744</v>
      </c>
      <c r="Z20" s="175" t="s">
        <v>742</v>
      </c>
      <c r="AA20" s="175" t="s">
        <v>742</v>
      </c>
      <c r="AB20" s="175" t="s">
        <v>742</v>
      </c>
      <c r="AC20" s="175" t="s">
        <v>742</v>
      </c>
      <c r="AD20" s="175" t="s">
        <v>742</v>
      </c>
      <c r="AE20" s="175" t="s">
        <v>742</v>
      </c>
      <c r="AF20" s="175" t="s">
        <v>742</v>
      </c>
      <c r="AG20" s="175" t="s">
        <v>742</v>
      </c>
      <c r="AH20" s="175" t="s">
        <v>753</v>
      </c>
      <c r="AI20" s="175" t="s">
        <v>756</v>
      </c>
      <c r="AJ20" s="175" t="s">
        <v>746</v>
      </c>
      <c r="AK20" s="175" t="s">
        <v>747</v>
      </c>
      <c r="AL20" s="175" t="s">
        <v>748</v>
      </c>
      <c r="AM20" s="175" t="s">
        <v>749</v>
      </c>
      <c r="AN20" s="175" t="s">
        <v>750</v>
      </c>
      <c r="AO20" s="175" t="s">
        <v>751</v>
      </c>
      <c r="AP20" s="175" t="s">
        <v>752</v>
      </c>
    </row>
    <row r="21" spans="1:42" s="173" customFormat="1" ht="15" x14ac:dyDescent="0.25">
      <c r="A21" s="175" t="s">
        <v>735</v>
      </c>
      <c r="B21" s="175" t="s">
        <v>736</v>
      </c>
      <c r="C21" s="175" t="s">
        <v>1139</v>
      </c>
      <c r="D21" s="175" t="s">
        <v>737</v>
      </c>
      <c r="E21" s="176" t="s">
        <v>1149</v>
      </c>
      <c r="F21" s="177">
        <v>43419</v>
      </c>
      <c r="G21" s="177">
        <v>43433</v>
      </c>
      <c r="H21" s="178">
        <v>733</v>
      </c>
      <c r="I21" s="178">
        <v>14</v>
      </c>
      <c r="J21" s="175" t="s">
        <v>738</v>
      </c>
      <c r="K21" s="175" t="s">
        <v>739</v>
      </c>
      <c r="L21" s="175" t="s">
        <v>1155</v>
      </c>
      <c r="M21" s="175" t="s">
        <v>1151</v>
      </c>
      <c r="N21" s="175" t="s">
        <v>742</v>
      </c>
      <c r="O21" s="179">
        <v>-125449330</v>
      </c>
      <c r="P21" s="175" t="s">
        <v>64</v>
      </c>
      <c r="Q21" s="180">
        <v>-125449330</v>
      </c>
      <c r="R21" s="175" t="s">
        <v>412</v>
      </c>
      <c r="S21" s="175" t="s">
        <v>412</v>
      </c>
      <c r="T21" s="175" t="s">
        <v>430</v>
      </c>
      <c r="U21" s="175" t="s">
        <v>742</v>
      </c>
      <c r="V21" s="175" t="s">
        <v>742</v>
      </c>
      <c r="W21" s="175" t="s">
        <v>412</v>
      </c>
      <c r="X21" s="175" t="s">
        <v>759</v>
      </c>
      <c r="Y21" s="175" t="s">
        <v>744</v>
      </c>
      <c r="Z21" s="175" t="s">
        <v>742</v>
      </c>
      <c r="AA21" s="175" t="s">
        <v>742</v>
      </c>
      <c r="AB21" s="175" t="s">
        <v>742</v>
      </c>
      <c r="AC21" s="175" t="s">
        <v>742</v>
      </c>
      <c r="AD21" s="175" t="s">
        <v>742</v>
      </c>
      <c r="AE21" s="175" t="s">
        <v>742</v>
      </c>
      <c r="AF21" s="175" t="s">
        <v>742</v>
      </c>
      <c r="AG21" s="175" t="s">
        <v>742</v>
      </c>
      <c r="AH21" s="175" t="s">
        <v>736</v>
      </c>
      <c r="AI21" s="175" t="s">
        <v>745</v>
      </c>
      <c r="AJ21" s="175" t="s">
        <v>746</v>
      </c>
      <c r="AK21" s="175" t="s">
        <v>747</v>
      </c>
      <c r="AL21" s="175" t="s">
        <v>748</v>
      </c>
      <c r="AM21" s="175" t="s">
        <v>749</v>
      </c>
      <c r="AN21" s="175" t="s">
        <v>760</v>
      </c>
      <c r="AO21" s="175" t="s">
        <v>761</v>
      </c>
      <c r="AP21" s="175" t="s">
        <v>752</v>
      </c>
    </row>
    <row r="22" spans="1:42" s="173" customFormat="1" ht="15" x14ac:dyDescent="0.25">
      <c r="A22" s="175" t="s">
        <v>735</v>
      </c>
      <c r="B22" s="175" t="s">
        <v>753</v>
      </c>
      <c r="C22" s="175" t="s">
        <v>1143</v>
      </c>
      <c r="D22" s="175" t="s">
        <v>737</v>
      </c>
      <c r="E22" s="176" t="s">
        <v>1149</v>
      </c>
      <c r="F22" s="177">
        <v>43432</v>
      </c>
      <c r="G22" s="177">
        <v>43433</v>
      </c>
      <c r="H22" s="178">
        <v>733</v>
      </c>
      <c r="I22" s="178">
        <v>16</v>
      </c>
      <c r="J22" s="175" t="s">
        <v>738</v>
      </c>
      <c r="K22" s="175" t="s">
        <v>739</v>
      </c>
      <c r="L22" s="175" t="s">
        <v>1156</v>
      </c>
      <c r="M22" s="175" t="s">
        <v>1153</v>
      </c>
      <c r="N22" s="175" t="s">
        <v>742</v>
      </c>
      <c r="O22" s="179">
        <v>123750188</v>
      </c>
      <c r="P22" s="175" t="s">
        <v>64</v>
      </c>
      <c r="Q22" s="180">
        <v>123750188</v>
      </c>
      <c r="R22" s="175" t="s">
        <v>412</v>
      </c>
      <c r="S22" s="175" t="s">
        <v>412</v>
      </c>
      <c r="T22" s="175" t="s">
        <v>430</v>
      </c>
      <c r="U22" s="175" t="s">
        <v>742</v>
      </c>
      <c r="V22" s="175" t="s">
        <v>742</v>
      </c>
      <c r="W22" s="175" t="s">
        <v>412</v>
      </c>
      <c r="X22" s="175" t="s">
        <v>759</v>
      </c>
      <c r="Y22" s="175" t="s">
        <v>744</v>
      </c>
      <c r="Z22" s="175" t="s">
        <v>742</v>
      </c>
      <c r="AA22" s="175" t="s">
        <v>742</v>
      </c>
      <c r="AB22" s="175" t="s">
        <v>742</v>
      </c>
      <c r="AC22" s="175" t="s">
        <v>742</v>
      </c>
      <c r="AD22" s="175" t="s">
        <v>742</v>
      </c>
      <c r="AE22" s="175" t="s">
        <v>742</v>
      </c>
      <c r="AF22" s="175" t="s">
        <v>742</v>
      </c>
      <c r="AG22" s="175" t="s">
        <v>742</v>
      </c>
      <c r="AH22" s="175" t="s">
        <v>753</v>
      </c>
      <c r="AI22" s="175" t="s">
        <v>756</v>
      </c>
      <c r="AJ22" s="175" t="s">
        <v>746</v>
      </c>
      <c r="AK22" s="175" t="s">
        <v>747</v>
      </c>
      <c r="AL22" s="175" t="s">
        <v>748</v>
      </c>
      <c r="AM22" s="175" t="s">
        <v>749</v>
      </c>
      <c r="AN22" s="175" t="s">
        <v>760</v>
      </c>
      <c r="AO22" s="175" t="s">
        <v>761</v>
      </c>
      <c r="AP22" s="175" t="s">
        <v>752</v>
      </c>
    </row>
    <row r="23" spans="1:42" s="173" customFormat="1" ht="15" x14ac:dyDescent="0.25">
      <c r="A23" s="175" t="s">
        <v>735</v>
      </c>
      <c r="B23" s="175" t="s">
        <v>753</v>
      </c>
      <c r="C23" s="175" t="s">
        <v>1143</v>
      </c>
      <c r="D23" s="175" t="s">
        <v>737</v>
      </c>
      <c r="E23" s="176" t="s">
        <v>1149</v>
      </c>
      <c r="F23" s="177">
        <v>43432</v>
      </c>
      <c r="G23" s="177">
        <v>43433</v>
      </c>
      <c r="H23" s="178">
        <v>733</v>
      </c>
      <c r="I23" s="178">
        <v>18</v>
      </c>
      <c r="J23" s="175" t="s">
        <v>738</v>
      </c>
      <c r="K23" s="175" t="s">
        <v>739</v>
      </c>
      <c r="L23" s="175" t="s">
        <v>1156</v>
      </c>
      <c r="M23" s="175" t="s">
        <v>1154</v>
      </c>
      <c r="N23" s="175" t="s">
        <v>742</v>
      </c>
      <c r="O23" s="179">
        <v>-125449330</v>
      </c>
      <c r="P23" s="175" t="s">
        <v>64</v>
      </c>
      <c r="Q23" s="180">
        <v>-125449330</v>
      </c>
      <c r="R23" s="175" t="s">
        <v>412</v>
      </c>
      <c r="S23" s="175" t="s">
        <v>412</v>
      </c>
      <c r="T23" s="175" t="s">
        <v>430</v>
      </c>
      <c r="U23" s="175" t="s">
        <v>742</v>
      </c>
      <c r="V23" s="175" t="s">
        <v>742</v>
      </c>
      <c r="W23" s="175" t="s">
        <v>412</v>
      </c>
      <c r="X23" s="175" t="s">
        <v>759</v>
      </c>
      <c r="Y23" s="175" t="s">
        <v>744</v>
      </c>
      <c r="Z23" s="175" t="s">
        <v>742</v>
      </c>
      <c r="AA23" s="175" t="s">
        <v>742</v>
      </c>
      <c r="AB23" s="175" t="s">
        <v>742</v>
      </c>
      <c r="AC23" s="175" t="s">
        <v>742</v>
      </c>
      <c r="AD23" s="175" t="s">
        <v>742</v>
      </c>
      <c r="AE23" s="175" t="s">
        <v>742</v>
      </c>
      <c r="AF23" s="175" t="s">
        <v>742</v>
      </c>
      <c r="AG23" s="175" t="s">
        <v>742</v>
      </c>
      <c r="AH23" s="175" t="s">
        <v>753</v>
      </c>
      <c r="AI23" s="175" t="s">
        <v>756</v>
      </c>
      <c r="AJ23" s="175" t="s">
        <v>746</v>
      </c>
      <c r="AK23" s="175" t="s">
        <v>747</v>
      </c>
      <c r="AL23" s="175" t="s">
        <v>748</v>
      </c>
      <c r="AM23" s="175" t="s">
        <v>749</v>
      </c>
      <c r="AN23" s="175" t="s">
        <v>760</v>
      </c>
      <c r="AO23" s="175" t="s">
        <v>761</v>
      </c>
      <c r="AP23" s="175" t="s">
        <v>752</v>
      </c>
    </row>
    <row r="24" spans="1:42" s="173" customFormat="1" ht="15" x14ac:dyDescent="0.25">
      <c r="A24" s="175" t="s">
        <v>735</v>
      </c>
      <c r="B24" s="175" t="s">
        <v>736</v>
      </c>
      <c r="C24" s="175" t="s">
        <v>1139</v>
      </c>
      <c r="D24" s="175" t="s">
        <v>737</v>
      </c>
      <c r="E24" s="176" t="s">
        <v>1157</v>
      </c>
      <c r="F24" s="177">
        <v>43388</v>
      </c>
      <c r="G24" s="177">
        <v>43403</v>
      </c>
      <c r="H24" s="178">
        <v>699</v>
      </c>
      <c r="I24" s="178">
        <v>1</v>
      </c>
      <c r="J24" s="175" t="s">
        <v>738</v>
      </c>
      <c r="K24" s="175" t="s">
        <v>739</v>
      </c>
      <c r="L24" s="175" t="s">
        <v>1158</v>
      </c>
      <c r="M24" s="175" t="s">
        <v>1159</v>
      </c>
      <c r="N24" s="175" t="s">
        <v>742</v>
      </c>
      <c r="O24" s="179">
        <v>-267353969</v>
      </c>
      <c r="P24" s="175" t="s">
        <v>64</v>
      </c>
      <c r="Q24" s="180">
        <v>-267353969</v>
      </c>
      <c r="R24" s="175" t="s">
        <v>412</v>
      </c>
      <c r="S24" s="175" t="s">
        <v>412</v>
      </c>
      <c r="T24" s="175" t="s">
        <v>430</v>
      </c>
      <c r="U24" s="175" t="s">
        <v>742</v>
      </c>
      <c r="V24" s="175" t="s">
        <v>742</v>
      </c>
      <c r="W24" s="175" t="s">
        <v>412</v>
      </c>
      <c r="X24" s="175" t="s">
        <v>743</v>
      </c>
      <c r="Y24" s="175" t="s">
        <v>744</v>
      </c>
      <c r="Z24" s="175" t="s">
        <v>742</v>
      </c>
      <c r="AA24" s="175" t="s">
        <v>742</v>
      </c>
      <c r="AB24" s="175" t="s">
        <v>742</v>
      </c>
      <c r="AC24" s="175" t="s">
        <v>742</v>
      </c>
      <c r="AD24" s="175" t="s">
        <v>742</v>
      </c>
      <c r="AE24" s="175" t="s">
        <v>742</v>
      </c>
      <c r="AF24" s="175" t="s">
        <v>742</v>
      </c>
      <c r="AG24" s="175" t="s">
        <v>742</v>
      </c>
      <c r="AH24" s="175" t="s">
        <v>736</v>
      </c>
      <c r="AI24" s="175" t="s">
        <v>745</v>
      </c>
      <c r="AJ24" s="175" t="s">
        <v>746</v>
      </c>
      <c r="AK24" s="175" t="s">
        <v>747</v>
      </c>
      <c r="AL24" s="175" t="s">
        <v>748</v>
      </c>
      <c r="AM24" s="175" t="s">
        <v>749</v>
      </c>
      <c r="AN24" s="175" t="s">
        <v>750</v>
      </c>
      <c r="AO24" s="175" t="s">
        <v>751</v>
      </c>
      <c r="AP24" s="175" t="s">
        <v>752</v>
      </c>
    </row>
    <row r="25" spans="1:42" s="173" customFormat="1" ht="15" x14ac:dyDescent="0.25">
      <c r="A25" s="175" t="s">
        <v>735</v>
      </c>
      <c r="B25" s="175" t="s">
        <v>753</v>
      </c>
      <c r="C25" s="175" t="s">
        <v>1143</v>
      </c>
      <c r="D25" s="175" t="s">
        <v>737</v>
      </c>
      <c r="E25" s="176" t="s">
        <v>1157</v>
      </c>
      <c r="F25" s="177">
        <v>43399</v>
      </c>
      <c r="G25" s="177">
        <v>43403</v>
      </c>
      <c r="H25" s="178">
        <v>699</v>
      </c>
      <c r="I25" s="178">
        <v>3</v>
      </c>
      <c r="J25" s="175" t="s">
        <v>738</v>
      </c>
      <c r="K25" s="175" t="s">
        <v>739</v>
      </c>
      <c r="L25" s="175" t="s">
        <v>1160</v>
      </c>
      <c r="M25" s="175" t="s">
        <v>1161</v>
      </c>
      <c r="N25" s="175" t="s">
        <v>742</v>
      </c>
      <c r="O25" s="179">
        <v>268835354</v>
      </c>
      <c r="P25" s="175" t="s">
        <v>64</v>
      </c>
      <c r="Q25" s="180">
        <v>268835354</v>
      </c>
      <c r="R25" s="175" t="s">
        <v>412</v>
      </c>
      <c r="S25" s="175" t="s">
        <v>412</v>
      </c>
      <c r="T25" s="175" t="s">
        <v>430</v>
      </c>
      <c r="U25" s="175" t="s">
        <v>742</v>
      </c>
      <c r="V25" s="175" t="s">
        <v>742</v>
      </c>
      <c r="W25" s="175" t="s">
        <v>412</v>
      </c>
      <c r="X25" s="175" t="s">
        <v>743</v>
      </c>
      <c r="Y25" s="175" t="s">
        <v>744</v>
      </c>
      <c r="Z25" s="175" t="s">
        <v>742</v>
      </c>
      <c r="AA25" s="175" t="s">
        <v>742</v>
      </c>
      <c r="AB25" s="175" t="s">
        <v>742</v>
      </c>
      <c r="AC25" s="175" t="s">
        <v>742</v>
      </c>
      <c r="AD25" s="175" t="s">
        <v>742</v>
      </c>
      <c r="AE25" s="175" t="s">
        <v>742</v>
      </c>
      <c r="AF25" s="175" t="s">
        <v>742</v>
      </c>
      <c r="AG25" s="175" t="s">
        <v>742</v>
      </c>
      <c r="AH25" s="175" t="s">
        <v>753</v>
      </c>
      <c r="AI25" s="175" t="s">
        <v>756</v>
      </c>
      <c r="AJ25" s="175" t="s">
        <v>746</v>
      </c>
      <c r="AK25" s="175" t="s">
        <v>747</v>
      </c>
      <c r="AL25" s="175" t="s">
        <v>748</v>
      </c>
      <c r="AM25" s="175" t="s">
        <v>749</v>
      </c>
      <c r="AN25" s="175" t="s">
        <v>750</v>
      </c>
      <c r="AO25" s="175" t="s">
        <v>751</v>
      </c>
      <c r="AP25" s="175" t="s">
        <v>752</v>
      </c>
    </row>
    <row r="26" spans="1:42" s="173" customFormat="1" ht="15" x14ac:dyDescent="0.25">
      <c r="A26" s="175" t="s">
        <v>735</v>
      </c>
      <c r="B26" s="175" t="s">
        <v>753</v>
      </c>
      <c r="C26" s="175" t="s">
        <v>1143</v>
      </c>
      <c r="D26" s="175" t="s">
        <v>737</v>
      </c>
      <c r="E26" s="176" t="s">
        <v>1157</v>
      </c>
      <c r="F26" s="177">
        <v>43399</v>
      </c>
      <c r="G26" s="177">
        <v>43403</v>
      </c>
      <c r="H26" s="178">
        <v>699</v>
      </c>
      <c r="I26" s="178">
        <v>5</v>
      </c>
      <c r="J26" s="175" t="s">
        <v>738</v>
      </c>
      <c r="K26" s="175" t="s">
        <v>739</v>
      </c>
      <c r="L26" s="175" t="s">
        <v>1160</v>
      </c>
      <c r="M26" s="175" t="s">
        <v>1162</v>
      </c>
      <c r="N26" s="175" t="s">
        <v>742</v>
      </c>
      <c r="O26" s="179">
        <v>-267353969</v>
      </c>
      <c r="P26" s="175" t="s">
        <v>64</v>
      </c>
      <c r="Q26" s="180">
        <v>-267353969</v>
      </c>
      <c r="R26" s="175" t="s">
        <v>412</v>
      </c>
      <c r="S26" s="175" t="s">
        <v>412</v>
      </c>
      <c r="T26" s="175" t="s">
        <v>430</v>
      </c>
      <c r="U26" s="175" t="s">
        <v>742</v>
      </c>
      <c r="V26" s="175" t="s">
        <v>742</v>
      </c>
      <c r="W26" s="175" t="s">
        <v>412</v>
      </c>
      <c r="X26" s="175" t="s">
        <v>743</v>
      </c>
      <c r="Y26" s="175" t="s">
        <v>744</v>
      </c>
      <c r="Z26" s="175" t="s">
        <v>742</v>
      </c>
      <c r="AA26" s="175" t="s">
        <v>742</v>
      </c>
      <c r="AB26" s="175" t="s">
        <v>742</v>
      </c>
      <c r="AC26" s="175" t="s">
        <v>742</v>
      </c>
      <c r="AD26" s="175" t="s">
        <v>742</v>
      </c>
      <c r="AE26" s="175" t="s">
        <v>742</v>
      </c>
      <c r="AF26" s="175" t="s">
        <v>742</v>
      </c>
      <c r="AG26" s="175" t="s">
        <v>742</v>
      </c>
      <c r="AH26" s="175" t="s">
        <v>753</v>
      </c>
      <c r="AI26" s="175" t="s">
        <v>756</v>
      </c>
      <c r="AJ26" s="175" t="s">
        <v>746</v>
      </c>
      <c r="AK26" s="175" t="s">
        <v>747</v>
      </c>
      <c r="AL26" s="175" t="s">
        <v>748</v>
      </c>
      <c r="AM26" s="175" t="s">
        <v>749</v>
      </c>
      <c r="AN26" s="175" t="s">
        <v>750</v>
      </c>
      <c r="AO26" s="175" t="s">
        <v>751</v>
      </c>
      <c r="AP26" s="175" t="s">
        <v>752</v>
      </c>
    </row>
    <row r="27" spans="1:42" s="173" customFormat="1" ht="15" x14ac:dyDescent="0.25">
      <c r="A27" s="175" t="s">
        <v>735</v>
      </c>
      <c r="B27" s="175" t="s">
        <v>736</v>
      </c>
      <c r="C27" s="175" t="s">
        <v>1139</v>
      </c>
      <c r="D27" s="175" t="s">
        <v>737</v>
      </c>
      <c r="E27" s="176" t="s">
        <v>1157</v>
      </c>
      <c r="F27" s="177">
        <v>43388</v>
      </c>
      <c r="G27" s="177">
        <v>43403</v>
      </c>
      <c r="H27" s="178">
        <v>699</v>
      </c>
      <c r="I27" s="178">
        <v>14</v>
      </c>
      <c r="J27" s="175" t="s">
        <v>738</v>
      </c>
      <c r="K27" s="175" t="s">
        <v>739</v>
      </c>
      <c r="L27" s="175" t="s">
        <v>1163</v>
      </c>
      <c r="M27" s="175" t="s">
        <v>1159</v>
      </c>
      <c r="N27" s="175" t="s">
        <v>742</v>
      </c>
      <c r="O27" s="179">
        <v>-123750188</v>
      </c>
      <c r="P27" s="175" t="s">
        <v>64</v>
      </c>
      <c r="Q27" s="180">
        <v>-123750188</v>
      </c>
      <c r="R27" s="175" t="s">
        <v>412</v>
      </c>
      <c r="S27" s="175" t="s">
        <v>412</v>
      </c>
      <c r="T27" s="175" t="s">
        <v>430</v>
      </c>
      <c r="U27" s="175" t="s">
        <v>742</v>
      </c>
      <c r="V27" s="175" t="s">
        <v>742</v>
      </c>
      <c r="W27" s="175" t="s">
        <v>412</v>
      </c>
      <c r="X27" s="175" t="s">
        <v>759</v>
      </c>
      <c r="Y27" s="175" t="s">
        <v>744</v>
      </c>
      <c r="Z27" s="175" t="s">
        <v>742</v>
      </c>
      <c r="AA27" s="175" t="s">
        <v>742</v>
      </c>
      <c r="AB27" s="175" t="s">
        <v>742</v>
      </c>
      <c r="AC27" s="175" t="s">
        <v>742</v>
      </c>
      <c r="AD27" s="175" t="s">
        <v>742</v>
      </c>
      <c r="AE27" s="175" t="s">
        <v>742</v>
      </c>
      <c r="AF27" s="175" t="s">
        <v>742</v>
      </c>
      <c r="AG27" s="175" t="s">
        <v>742</v>
      </c>
      <c r="AH27" s="175" t="s">
        <v>736</v>
      </c>
      <c r="AI27" s="175" t="s">
        <v>745</v>
      </c>
      <c r="AJ27" s="175" t="s">
        <v>746</v>
      </c>
      <c r="AK27" s="175" t="s">
        <v>747</v>
      </c>
      <c r="AL27" s="175" t="s">
        <v>748</v>
      </c>
      <c r="AM27" s="175" t="s">
        <v>749</v>
      </c>
      <c r="AN27" s="175" t="s">
        <v>760</v>
      </c>
      <c r="AO27" s="175" t="s">
        <v>761</v>
      </c>
      <c r="AP27" s="175" t="s">
        <v>752</v>
      </c>
    </row>
    <row r="28" spans="1:42" s="173" customFormat="1" ht="15" x14ac:dyDescent="0.25">
      <c r="A28" s="175" t="s">
        <v>735</v>
      </c>
      <c r="B28" s="175" t="s">
        <v>753</v>
      </c>
      <c r="C28" s="175" t="s">
        <v>1143</v>
      </c>
      <c r="D28" s="175" t="s">
        <v>737</v>
      </c>
      <c r="E28" s="176" t="s">
        <v>1157</v>
      </c>
      <c r="F28" s="177">
        <v>43399</v>
      </c>
      <c r="G28" s="177">
        <v>43403</v>
      </c>
      <c r="H28" s="178">
        <v>699</v>
      </c>
      <c r="I28" s="178">
        <v>16</v>
      </c>
      <c r="J28" s="175" t="s">
        <v>738</v>
      </c>
      <c r="K28" s="175" t="s">
        <v>739</v>
      </c>
      <c r="L28" s="175" t="s">
        <v>1164</v>
      </c>
      <c r="M28" s="175" t="s">
        <v>1161</v>
      </c>
      <c r="N28" s="175" t="s">
        <v>742</v>
      </c>
      <c r="O28" s="179">
        <v>124592299</v>
      </c>
      <c r="P28" s="175" t="s">
        <v>64</v>
      </c>
      <c r="Q28" s="180">
        <v>124592299</v>
      </c>
      <c r="R28" s="175" t="s">
        <v>412</v>
      </c>
      <c r="S28" s="175" t="s">
        <v>412</v>
      </c>
      <c r="T28" s="175" t="s">
        <v>430</v>
      </c>
      <c r="U28" s="175" t="s">
        <v>742</v>
      </c>
      <c r="V28" s="175" t="s">
        <v>742</v>
      </c>
      <c r="W28" s="175" t="s">
        <v>412</v>
      </c>
      <c r="X28" s="175" t="s">
        <v>759</v>
      </c>
      <c r="Y28" s="175" t="s">
        <v>744</v>
      </c>
      <c r="Z28" s="175" t="s">
        <v>742</v>
      </c>
      <c r="AA28" s="175" t="s">
        <v>742</v>
      </c>
      <c r="AB28" s="175" t="s">
        <v>742</v>
      </c>
      <c r="AC28" s="175" t="s">
        <v>742</v>
      </c>
      <c r="AD28" s="175" t="s">
        <v>742</v>
      </c>
      <c r="AE28" s="175" t="s">
        <v>742</v>
      </c>
      <c r="AF28" s="175" t="s">
        <v>742</v>
      </c>
      <c r="AG28" s="175" t="s">
        <v>742</v>
      </c>
      <c r="AH28" s="175" t="s">
        <v>753</v>
      </c>
      <c r="AI28" s="175" t="s">
        <v>756</v>
      </c>
      <c r="AJ28" s="175" t="s">
        <v>746</v>
      </c>
      <c r="AK28" s="175" t="s">
        <v>747</v>
      </c>
      <c r="AL28" s="175" t="s">
        <v>748</v>
      </c>
      <c r="AM28" s="175" t="s">
        <v>749</v>
      </c>
      <c r="AN28" s="175" t="s">
        <v>760</v>
      </c>
      <c r="AO28" s="175" t="s">
        <v>761</v>
      </c>
      <c r="AP28" s="175" t="s">
        <v>752</v>
      </c>
    </row>
    <row r="29" spans="1:42" s="173" customFormat="1" ht="15" x14ac:dyDescent="0.25">
      <c r="A29" s="175" t="s">
        <v>735</v>
      </c>
      <c r="B29" s="175" t="s">
        <v>753</v>
      </c>
      <c r="C29" s="175" t="s">
        <v>1143</v>
      </c>
      <c r="D29" s="175" t="s">
        <v>737</v>
      </c>
      <c r="E29" s="176" t="s">
        <v>1157</v>
      </c>
      <c r="F29" s="177">
        <v>43399</v>
      </c>
      <c r="G29" s="177">
        <v>43403</v>
      </c>
      <c r="H29" s="178">
        <v>699</v>
      </c>
      <c r="I29" s="178">
        <v>18</v>
      </c>
      <c r="J29" s="175" t="s">
        <v>738</v>
      </c>
      <c r="K29" s="175" t="s">
        <v>739</v>
      </c>
      <c r="L29" s="175" t="s">
        <v>1164</v>
      </c>
      <c r="M29" s="175" t="s">
        <v>1162</v>
      </c>
      <c r="N29" s="175" t="s">
        <v>742</v>
      </c>
      <c r="O29" s="179">
        <v>-123750188</v>
      </c>
      <c r="P29" s="175" t="s">
        <v>64</v>
      </c>
      <c r="Q29" s="180">
        <v>-123750188</v>
      </c>
      <c r="R29" s="175" t="s">
        <v>412</v>
      </c>
      <c r="S29" s="175" t="s">
        <v>412</v>
      </c>
      <c r="T29" s="175" t="s">
        <v>430</v>
      </c>
      <c r="U29" s="175" t="s">
        <v>742</v>
      </c>
      <c r="V29" s="175" t="s">
        <v>742</v>
      </c>
      <c r="W29" s="175" t="s">
        <v>412</v>
      </c>
      <c r="X29" s="175" t="s">
        <v>759</v>
      </c>
      <c r="Y29" s="175" t="s">
        <v>744</v>
      </c>
      <c r="Z29" s="175" t="s">
        <v>742</v>
      </c>
      <c r="AA29" s="175" t="s">
        <v>742</v>
      </c>
      <c r="AB29" s="175" t="s">
        <v>742</v>
      </c>
      <c r="AC29" s="175" t="s">
        <v>742</v>
      </c>
      <c r="AD29" s="175" t="s">
        <v>742</v>
      </c>
      <c r="AE29" s="175" t="s">
        <v>742</v>
      </c>
      <c r="AF29" s="175" t="s">
        <v>742</v>
      </c>
      <c r="AG29" s="175" t="s">
        <v>742</v>
      </c>
      <c r="AH29" s="175" t="s">
        <v>753</v>
      </c>
      <c r="AI29" s="175" t="s">
        <v>756</v>
      </c>
      <c r="AJ29" s="175" t="s">
        <v>746</v>
      </c>
      <c r="AK29" s="175" t="s">
        <v>747</v>
      </c>
      <c r="AL29" s="175" t="s">
        <v>748</v>
      </c>
      <c r="AM29" s="175" t="s">
        <v>749</v>
      </c>
      <c r="AN29" s="175" t="s">
        <v>760</v>
      </c>
      <c r="AO29" s="175" t="s">
        <v>761</v>
      </c>
      <c r="AP29" s="175" t="s">
        <v>752</v>
      </c>
    </row>
    <row r="30" spans="1:42" s="173" customFormat="1" ht="15" x14ac:dyDescent="0.25">
      <c r="A30" s="175" t="s">
        <v>735</v>
      </c>
      <c r="B30" s="175" t="s">
        <v>736</v>
      </c>
      <c r="C30" s="175" t="s">
        <v>1139</v>
      </c>
      <c r="D30" s="175" t="s">
        <v>737</v>
      </c>
      <c r="E30" s="176" t="s">
        <v>692</v>
      </c>
      <c r="F30" s="177">
        <v>43360</v>
      </c>
      <c r="G30" s="177">
        <v>43371</v>
      </c>
      <c r="H30" s="178">
        <v>669</v>
      </c>
      <c r="I30" s="178">
        <v>1</v>
      </c>
      <c r="J30" s="175" t="s">
        <v>738</v>
      </c>
      <c r="K30" s="175" t="s">
        <v>739</v>
      </c>
      <c r="L30" s="175" t="s">
        <v>740</v>
      </c>
      <c r="M30" s="175" t="s">
        <v>741</v>
      </c>
      <c r="N30" s="175" t="s">
        <v>742</v>
      </c>
      <c r="O30" s="179">
        <v>-268835354</v>
      </c>
      <c r="P30" s="175" t="s">
        <v>64</v>
      </c>
      <c r="Q30" s="180">
        <v>-268835354</v>
      </c>
      <c r="R30" s="175" t="s">
        <v>412</v>
      </c>
      <c r="S30" s="175" t="s">
        <v>412</v>
      </c>
      <c r="T30" s="175" t="s">
        <v>430</v>
      </c>
      <c r="U30" s="175" t="s">
        <v>742</v>
      </c>
      <c r="V30" s="175" t="s">
        <v>742</v>
      </c>
      <c r="W30" s="175" t="s">
        <v>412</v>
      </c>
      <c r="X30" s="175" t="s">
        <v>743</v>
      </c>
      <c r="Y30" s="175" t="s">
        <v>744</v>
      </c>
      <c r="Z30" s="175" t="s">
        <v>742</v>
      </c>
      <c r="AA30" s="175" t="s">
        <v>742</v>
      </c>
      <c r="AB30" s="175" t="s">
        <v>742</v>
      </c>
      <c r="AC30" s="175" t="s">
        <v>742</v>
      </c>
      <c r="AD30" s="175" t="s">
        <v>742</v>
      </c>
      <c r="AE30" s="175" t="s">
        <v>742</v>
      </c>
      <c r="AF30" s="175" t="s">
        <v>742</v>
      </c>
      <c r="AG30" s="175" t="s">
        <v>742</v>
      </c>
      <c r="AH30" s="175" t="s">
        <v>736</v>
      </c>
      <c r="AI30" s="175" t="s">
        <v>745</v>
      </c>
      <c r="AJ30" s="175" t="s">
        <v>746</v>
      </c>
      <c r="AK30" s="175" t="s">
        <v>747</v>
      </c>
      <c r="AL30" s="175" t="s">
        <v>748</v>
      </c>
      <c r="AM30" s="175" t="s">
        <v>749</v>
      </c>
      <c r="AN30" s="175" t="s">
        <v>750</v>
      </c>
      <c r="AO30" s="175" t="s">
        <v>751</v>
      </c>
      <c r="AP30" s="175" t="s">
        <v>752</v>
      </c>
    </row>
    <row r="31" spans="1:42" s="173" customFormat="1" ht="15" x14ac:dyDescent="0.25">
      <c r="A31" s="175" t="s">
        <v>735</v>
      </c>
      <c r="B31" s="175" t="s">
        <v>753</v>
      </c>
      <c r="C31" s="175" t="s">
        <v>1143</v>
      </c>
      <c r="D31" s="175" t="s">
        <v>737</v>
      </c>
      <c r="E31" s="176" t="s">
        <v>692</v>
      </c>
      <c r="F31" s="177">
        <v>43370</v>
      </c>
      <c r="G31" s="177">
        <v>43371</v>
      </c>
      <c r="H31" s="178">
        <v>669</v>
      </c>
      <c r="I31" s="178">
        <v>3</v>
      </c>
      <c r="J31" s="175" t="s">
        <v>738</v>
      </c>
      <c r="K31" s="175" t="s">
        <v>739</v>
      </c>
      <c r="L31" s="175" t="s">
        <v>754</v>
      </c>
      <c r="M31" s="175" t="s">
        <v>755</v>
      </c>
      <c r="N31" s="175" t="s">
        <v>742</v>
      </c>
      <c r="O31" s="179">
        <v>257313075</v>
      </c>
      <c r="P31" s="175" t="s">
        <v>64</v>
      </c>
      <c r="Q31" s="180">
        <v>257313075</v>
      </c>
      <c r="R31" s="175" t="s">
        <v>412</v>
      </c>
      <c r="S31" s="175" t="s">
        <v>412</v>
      </c>
      <c r="T31" s="175" t="s">
        <v>430</v>
      </c>
      <c r="U31" s="175" t="s">
        <v>742</v>
      </c>
      <c r="V31" s="175" t="s">
        <v>742</v>
      </c>
      <c r="W31" s="175" t="s">
        <v>412</v>
      </c>
      <c r="X31" s="175" t="s">
        <v>743</v>
      </c>
      <c r="Y31" s="175" t="s">
        <v>744</v>
      </c>
      <c r="Z31" s="175" t="s">
        <v>742</v>
      </c>
      <c r="AA31" s="175" t="s">
        <v>742</v>
      </c>
      <c r="AB31" s="175" t="s">
        <v>742</v>
      </c>
      <c r="AC31" s="175" t="s">
        <v>742</v>
      </c>
      <c r="AD31" s="175" t="s">
        <v>742</v>
      </c>
      <c r="AE31" s="175" t="s">
        <v>742</v>
      </c>
      <c r="AF31" s="175" t="s">
        <v>742</v>
      </c>
      <c r="AG31" s="175" t="s">
        <v>742</v>
      </c>
      <c r="AH31" s="175" t="s">
        <v>753</v>
      </c>
      <c r="AI31" s="175" t="s">
        <v>756</v>
      </c>
      <c r="AJ31" s="175" t="s">
        <v>746</v>
      </c>
      <c r="AK31" s="175" t="s">
        <v>747</v>
      </c>
      <c r="AL31" s="175" t="s">
        <v>748</v>
      </c>
      <c r="AM31" s="175" t="s">
        <v>749</v>
      </c>
      <c r="AN31" s="175" t="s">
        <v>750</v>
      </c>
      <c r="AO31" s="175" t="s">
        <v>751</v>
      </c>
      <c r="AP31" s="175" t="s">
        <v>752</v>
      </c>
    </row>
    <row r="32" spans="1:42" s="173" customFormat="1" ht="15" x14ac:dyDescent="0.25">
      <c r="A32" s="175" t="s">
        <v>735</v>
      </c>
      <c r="B32" s="175" t="s">
        <v>753</v>
      </c>
      <c r="C32" s="175" t="s">
        <v>1143</v>
      </c>
      <c r="D32" s="175" t="s">
        <v>737</v>
      </c>
      <c r="E32" s="176" t="s">
        <v>692</v>
      </c>
      <c r="F32" s="177">
        <v>43370</v>
      </c>
      <c r="G32" s="177">
        <v>43371</v>
      </c>
      <c r="H32" s="178">
        <v>669</v>
      </c>
      <c r="I32" s="178">
        <v>5</v>
      </c>
      <c r="J32" s="175" t="s">
        <v>738</v>
      </c>
      <c r="K32" s="175" t="s">
        <v>739</v>
      </c>
      <c r="L32" s="175" t="s">
        <v>754</v>
      </c>
      <c r="M32" s="175" t="s">
        <v>757</v>
      </c>
      <c r="N32" s="175" t="s">
        <v>742</v>
      </c>
      <c r="O32" s="179">
        <v>-268835354</v>
      </c>
      <c r="P32" s="175" t="s">
        <v>64</v>
      </c>
      <c r="Q32" s="180">
        <v>-268835354</v>
      </c>
      <c r="R32" s="175" t="s">
        <v>412</v>
      </c>
      <c r="S32" s="175" t="s">
        <v>412</v>
      </c>
      <c r="T32" s="175" t="s">
        <v>430</v>
      </c>
      <c r="U32" s="175" t="s">
        <v>742</v>
      </c>
      <c r="V32" s="175" t="s">
        <v>742</v>
      </c>
      <c r="W32" s="175" t="s">
        <v>412</v>
      </c>
      <c r="X32" s="175" t="s">
        <v>743</v>
      </c>
      <c r="Y32" s="175" t="s">
        <v>744</v>
      </c>
      <c r="Z32" s="175" t="s">
        <v>742</v>
      </c>
      <c r="AA32" s="175" t="s">
        <v>742</v>
      </c>
      <c r="AB32" s="175" t="s">
        <v>742</v>
      </c>
      <c r="AC32" s="175" t="s">
        <v>742</v>
      </c>
      <c r="AD32" s="175" t="s">
        <v>742</v>
      </c>
      <c r="AE32" s="175" t="s">
        <v>742</v>
      </c>
      <c r="AF32" s="175" t="s">
        <v>742</v>
      </c>
      <c r="AG32" s="175" t="s">
        <v>742</v>
      </c>
      <c r="AH32" s="175" t="s">
        <v>753</v>
      </c>
      <c r="AI32" s="175" t="s">
        <v>756</v>
      </c>
      <c r="AJ32" s="175" t="s">
        <v>746</v>
      </c>
      <c r="AK32" s="175" t="s">
        <v>747</v>
      </c>
      <c r="AL32" s="175" t="s">
        <v>748</v>
      </c>
      <c r="AM32" s="175" t="s">
        <v>749</v>
      </c>
      <c r="AN32" s="175" t="s">
        <v>750</v>
      </c>
      <c r="AO32" s="175" t="s">
        <v>751</v>
      </c>
      <c r="AP32" s="175" t="s">
        <v>752</v>
      </c>
    </row>
    <row r="33" spans="1:42" s="173" customFormat="1" ht="15" x14ac:dyDescent="0.25">
      <c r="A33" s="175" t="s">
        <v>735</v>
      </c>
      <c r="B33" s="175" t="s">
        <v>736</v>
      </c>
      <c r="C33" s="175" t="s">
        <v>1139</v>
      </c>
      <c r="D33" s="175" t="s">
        <v>737</v>
      </c>
      <c r="E33" s="176" t="s">
        <v>692</v>
      </c>
      <c r="F33" s="177">
        <v>43360</v>
      </c>
      <c r="G33" s="177">
        <v>43371</v>
      </c>
      <c r="H33" s="178">
        <v>669</v>
      </c>
      <c r="I33" s="178">
        <v>14</v>
      </c>
      <c r="J33" s="175" t="s">
        <v>738</v>
      </c>
      <c r="K33" s="175" t="s">
        <v>739</v>
      </c>
      <c r="L33" s="175" t="s">
        <v>758</v>
      </c>
      <c r="M33" s="175" t="s">
        <v>741</v>
      </c>
      <c r="N33" s="175" t="s">
        <v>742</v>
      </c>
      <c r="O33" s="179">
        <v>-124592299</v>
      </c>
      <c r="P33" s="175" t="s">
        <v>64</v>
      </c>
      <c r="Q33" s="180">
        <v>-124592299</v>
      </c>
      <c r="R33" s="175" t="s">
        <v>412</v>
      </c>
      <c r="S33" s="175" t="s">
        <v>412</v>
      </c>
      <c r="T33" s="175" t="s">
        <v>430</v>
      </c>
      <c r="U33" s="175" t="s">
        <v>742</v>
      </c>
      <c r="V33" s="175" t="s">
        <v>742</v>
      </c>
      <c r="W33" s="175" t="s">
        <v>412</v>
      </c>
      <c r="X33" s="175" t="s">
        <v>759</v>
      </c>
      <c r="Y33" s="175" t="s">
        <v>744</v>
      </c>
      <c r="Z33" s="175" t="s">
        <v>742</v>
      </c>
      <c r="AA33" s="175" t="s">
        <v>742</v>
      </c>
      <c r="AB33" s="175" t="s">
        <v>742</v>
      </c>
      <c r="AC33" s="175" t="s">
        <v>742</v>
      </c>
      <c r="AD33" s="175" t="s">
        <v>742</v>
      </c>
      <c r="AE33" s="175" t="s">
        <v>742</v>
      </c>
      <c r="AF33" s="175" t="s">
        <v>742</v>
      </c>
      <c r="AG33" s="175" t="s">
        <v>742</v>
      </c>
      <c r="AH33" s="175" t="s">
        <v>736</v>
      </c>
      <c r="AI33" s="175" t="s">
        <v>745</v>
      </c>
      <c r="AJ33" s="175" t="s">
        <v>746</v>
      </c>
      <c r="AK33" s="175" t="s">
        <v>747</v>
      </c>
      <c r="AL33" s="175" t="s">
        <v>748</v>
      </c>
      <c r="AM33" s="175" t="s">
        <v>749</v>
      </c>
      <c r="AN33" s="175" t="s">
        <v>760</v>
      </c>
      <c r="AO33" s="175" t="s">
        <v>761</v>
      </c>
      <c r="AP33" s="175" t="s">
        <v>752</v>
      </c>
    </row>
    <row r="34" spans="1:42" s="173" customFormat="1" ht="15" x14ac:dyDescent="0.25">
      <c r="A34" s="175" t="s">
        <v>735</v>
      </c>
      <c r="B34" s="175" t="s">
        <v>753</v>
      </c>
      <c r="C34" s="175" t="s">
        <v>1143</v>
      </c>
      <c r="D34" s="175" t="s">
        <v>737</v>
      </c>
      <c r="E34" s="176" t="s">
        <v>692</v>
      </c>
      <c r="F34" s="177">
        <v>43370</v>
      </c>
      <c r="G34" s="177">
        <v>43371</v>
      </c>
      <c r="H34" s="178">
        <v>669</v>
      </c>
      <c r="I34" s="178">
        <v>16</v>
      </c>
      <c r="J34" s="175" t="s">
        <v>738</v>
      </c>
      <c r="K34" s="175" t="s">
        <v>739</v>
      </c>
      <c r="L34" s="175" t="s">
        <v>762</v>
      </c>
      <c r="M34" s="175" t="s">
        <v>755</v>
      </c>
      <c r="N34" s="175" t="s">
        <v>742</v>
      </c>
      <c r="O34" s="179">
        <v>119584159</v>
      </c>
      <c r="P34" s="175" t="s">
        <v>64</v>
      </c>
      <c r="Q34" s="180">
        <v>119584159</v>
      </c>
      <c r="R34" s="175" t="s">
        <v>412</v>
      </c>
      <c r="S34" s="175" t="s">
        <v>412</v>
      </c>
      <c r="T34" s="175" t="s">
        <v>430</v>
      </c>
      <c r="U34" s="175" t="s">
        <v>742</v>
      </c>
      <c r="V34" s="175" t="s">
        <v>742</v>
      </c>
      <c r="W34" s="175" t="s">
        <v>412</v>
      </c>
      <c r="X34" s="175" t="s">
        <v>759</v>
      </c>
      <c r="Y34" s="175" t="s">
        <v>744</v>
      </c>
      <c r="Z34" s="175" t="s">
        <v>742</v>
      </c>
      <c r="AA34" s="175" t="s">
        <v>742</v>
      </c>
      <c r="AB34" s="175" t="s">
        <v>742</v>
      </c>
      <c r="AC34" s="175" t="s">
        <v>742</v>
      </c>
      <c r="AD34" s="175" t="s">
        <v>742</v>
      </c>
      <c r="AE34" s="175" t="s">
        <v>742</v>
      </c>
      <c r="AF34" s="175" t="s">
        <v>742</v>
      </c>
      <c r="AG34" s="175" t="s">
        <v>742</v>
      </c>
      <c r="AH34" s="175" t="s">
        <v>753</v>
      </c>
      <c r="AI34" s="175" t="s">
        <v>756</v>
      </c>
      <c r="AJ34" s="175" t="s">
        <v>746</v>
      </c>
      <c r="AK34" s="175" t="s">
        <v>747</v>
      </c>
      <c r="AL34" s="175" t="s">
        <v>748</v>
      </c>
      <c r="AM34" s="175" t="s">
        <v>749</v>
      </c>
      <c r="AN34" s="175" t="s">
        <v>760</v>
      </c>
      <c r="AO34" s="175" t="s">
        <v>761</v>
      </c>
      <c r="AP34" s="175" t="s">
        <v>752</v>
      </c>
    </row>
    <row r="35" spans="1:42" s="173" customFormat="1" ht="15" x14ac:dyDescent="0.25">
      <c r="A35" s="175" t="s">
        <v>735</v>
      </c>
      <c r="B35" s="175" t="s">
        <v>753</v>
      </c>
      <c r="C35" s="175" t="s">
        <v>1143</v>
      </c>
      <c r="D35" s="175" t="s">
        <v>737</v>
      </c>
      <c r="E35" s="176" t="s">
        <v>692</v>
      </c>
      <c r="F35" s="177">
        <v>43370</v>
      </c>
      <c r="G35" s="177">
        <v>43371</v>
      </c>
      <c r="H35" s="178">
        <v>669</v>
      </c>
      <c r="I35" s="178">
        <v>18</v>
      </c>
      <c r="J35" s="175" t="s">
        <v>738</v>
      </c>
      <c r="K35" s="175" t="s">
        <v>739</v>
      </c>
      <c r="L35" s="175" t="s">
        <v>762</v>
      </c>
      <c r="M35" s="175" t="s">
        <v>757</v>
      </c>
      <c r="N35" s="175" t="s">
        <v>742</v>
      </c>
      <c r="O35" s="179">
        <v>-124592299</v>
      </c>
      <c r="P35" s="175" t="s">
        <v>64</v>
      </c>
      <c r="Q35" s="180">
        <v>-124592299</v>
      </c>
      <c r="R35" s="175" t="s">
        <v>412</v>
      </c>
      <c r="S35" s="175" t="s">
        <v>412</v>
      </c>
      <c r="T35" s="175" t="s">
        <v>430</v>
      </c>
      <c r="U35" s="175" t="s">
        <v>742</v>
      </c>
      <c r="V35" s="175" t="s">
        <v>742</v>
      </c>
      <c r="W35" s="175" t="s">
        <v>412</v>
      </c>
      <c r="X35" s="175" t="s">
        <v>759</v>
      </c>
      <c r="Y35" s="175" t="s">
        <v>744</v>
      </c>
      <c r="Z35" s="175" t="s">
        <v>742</v>
      </c>
      <c r="AA35" s="175" t="s">
        <v>742</v>
      </c>
      <c r="AB35" s="175" t="s">
        <v>742</v>
      </c>
      <c r="AC35" s="175" t="s">
        <v>742</v>
      </c>
      <c r="AD35" s="175" t="s">
        <v>742</v>
      </c>
      <c r="AE35" s="175" t="s">
        <v>742</v>
      </c>
      <c r="AF35" s="175" t="s">
        <v>742</v>
      </c>
      <c r="AG35" s="175" t="s">
        <v>742</v>
      </c>
      <c r="AH35" s="175" t="s">
        <v>753</v>
      </c>
      <c r="AI35" s="175" t="s">
        <v>756</v>
      </c>
      <c r="AJ35" s="175" t="s">
        <v>746</v>
      </c>
      <c r="AK35" s="175" t="s">
        <v>747</v>
      </c>
      <c r="AL35" s="175" t="s">
        <v>748</v>
      </c>
      <c r="AM35" s="175" t="s">
        <v>749</v>
      </c>
      <c r="AN35" s="175" t="s">
        <v>760</v>
      </c>
      <c r="AO35" s="175" t="s">
        <v>761</v>
      </c>
      <c r="AP35" s="175" t="s">
        <v>752</v>
      </c>
    </row>
    <row r="36" spans="1:42" s="173" customFormat="1" ht="15" x14ac:dyDescent="0.25">
      <c r="A36" s="175" t="s">
        <v>735</v>
      </c>
      <c r="B36" s="175" t="s">
        <v>753</v>
      </c>
      <c r="C36" s="175" t="s">
        <v>1143</v>
      </c>
      <c r="D36" s="175" t="s">
        <v>737</v>
      </c>
      <c r="E36" s="176" t="s">
        <v>763</v>
      </c>
      <c r="F36" s="177">
        <v>43343</v>
      </c>
      <c r="G36" s="177">
        <v>43346</v>
      </c>
      <c r="H36" s="178">
        <v>664</v>
      </c>
      <c r="I36" s="178">
        <v>1</v>
      </c>
      <c r="J36" s="175" t="s">
        <v>738</v>
      </c>
      <c r="K36" s="175" t="s">
        <v>739</v>
      </c>
      <c r="L36" s="175" t="s">
        <v>764</v>
      </c>
      <c r="M36" s="175" t="s">
        <v>765</v>
      </c>
      <c r="N36" s="175" t="s">
        <v>742</v>
      </c>
      <c r="O36" s="179">
        <v>117606216</v>
      </c>
      <c r="P36" s="175" t="s">
        <v>64</v>
      </c>
      <c r="Q36" s="180">
        <v>117606216</v>
      </c>
      <c r="R36" s="175" t="s">
        <v>412</v>
      </c>
      <c r="S36" s="175" t="s">
        <v>412</v>
      </c>
      <c r="T36" s="175" t="s">
        <v>430</v>
      </c>
      <c r="U36" s="175" t="s">
        <v>742</v>
      </c>
      <c r="V36" s="175" t="s">
        <v>742</v>
      </c>
      <c r="W36" s="175" t="s">
        <v>412</v>
      </c>
      <c r="X36" s="175" t="s">
        <v>759</v>
      </c>
      <c r="Y36" s="175" t="s">
        <v>744</v>
      </c>
      <c r="Z36" s="175" t="s">
        <v>742</v>
      </c>
      <c r="AA36" s="175" t="s">
        <v>742</v>
      </c>
      <c r="AB36" s="175" t="s">
        <v>742</v>
      </c>
      <c r="AC36" s="175" t="s">
        <v>742</v>
      </c>
      <c r="AD36" s="175" t="s">
        <v>742</v>
      </c>
      <c r="AE36" s="175" t="s">
        <v>742</v>
      </c>
      <c r="AF36" s="175" t="s">
        <v>742</v>
      </c>
      <c r="AG36" s="175" t="s">
        <v>742</v>
      </c>
      <c r="AH36" s="175" t="s">
        <v>753</v>
      </c>
      <c r="AI36" s="175" t="s">
        <v>756</v>
      </c>
      <c r="AJ36" s="175" t="s">
        <v>746</v>
      </c>
      <c r="AK36" s="175" t="s">
        <v>747</v>
      </c>
      <c r="AL36" s="175" t="s">
        <v>748</v>
      </c>
      <c r="AM36" s="175" t="s">
        <v>749</v>
      </c>
      <c r="AN36" s="175" t="s">
        <v>760</v>
      </c>
      <c r="AO36" s="175" t="s">
        <v>761</v>
      </c>
      <c r="AP36" s="175" t="s">
        <v>752</v>
      </c>
    </row>
    <row r="37" spans="1:42" s="173" customFormat="1" ht="15" x14ac:dyDescent="0.25">
      <c r="A37" s="175" t="s">
        <v>735</v>
      </c>
      <c r="B37" s="175" t="s">
        <v>753</v>
      </c>
      <c r="C37" s="175" t="s">
        <v>1143</v>
      </c>
      <c r="D37" s="175" t="s">
        <v>737</v>
      </c>
      <c r="E37" s="176" t="s">
        <v>763</v>
      </c>
      <c r="F37" s="177">
        <v>43343</v>
      </c>
      <c r="G37" s="177">
        <v>43346</v>
      </c>
      <c r="H37" s="178">
        <v>664</v>
      </c>
      <c r="I37" s="178">
        <v>3</v>
      </c>
      <c r="J37" s="175" t="s">
        <v>738</v>
      </c>
      <c r="K37" s="175" t="s">
        <v>739</v>
      </c>
      <c r="L37" s="175" t="s">
        <v>764</v>
      </c>
      <c r="M37" s="175" t="s">
        <v>766</v>
      </c>
      <c r="N37" s="175" t="s">
        <v>742</v>
      </c>
      <c r="O37" s="179">
        <v>117606216</v>
      </c>
      <c r="P37" s="175" t="s">
        <v>64</v>
      </c>
      <c r="Q37" s="180">
        <v>117606216</v>
      </c>
      <c r="R37" s="175" t="s">
        <v>412</v>
      </c>
      <c r="S37" s="175" t="s">
        <v>412</v>
      </c>
      <c r="T37" s="175" t="s">
        <v>430</v>
      </c>
      <c r="U37" s="175" t="s">
        <v>742</v>
      </c>
      <c r="V37" s="175" t="s">
        <v>742</v>
      </c>
      <c r="W37" s="175" t="s">
        <v>412</v>
      </c>
      <c r="X37" s="175" t="s">
        <v>759</v>
      </c>
      <c r="Y37" s="175" t="s">
        <v>744</v>
      </c>
      <c r="Z37" s="175" t="s">
        <v>742</v>
      </c>
      <c r="AA37" s="175" t="s">
        <v>742</v>
      </c>
      <c r="AB37" s="175" t="s">
        <v>742</v>
      </c>
      <c r="AC37" s="175" t="s">
        <v>742</v>
      </c>
      <c r="AD37" s="175" t="s">
        <v>742</v>
      </c>
      <c r="AE37" s="175" t="s">
        <v>742</v>
      </c>
      <c r="AF37" s="175" t="s">
        <v>742</v>
      </c>
      <c r="AG37" s="175" t="s">
        <v>742</v>
      </c>
      <c r="AH37" s="175" t="s">
        <v>753</v>
      </c>
      <c r="AI37" s="175" t="s">
        <v>756</v>
      </c>
      <c r="AJ37" s="175" t="s">
        <v>746</v>
      </c>
      <c r="AK37" s="175" t="s">
        <v>747</v>
      </c>
      <c r="AL37" s="175" t="s">
        <v>748</v>
      </c>
      <c r="AM37" s="175" t="s">
        <v>749</v>
      </c>
      <c r="AN37" s="175" t="s">
        <v>760</v>
      </c>
      <c r="AO37" s="175" t="s">
        <v>761</v>
      </c>
      <c r="AP37" s="175" t="s">
        <v>752</v>
      </c>
    </row>
    <row r="38" spans="1:42" s="173" customFormat="1" ht="15" x14ac:dyDescent="0.25">
      <c r="A38" s="175" t="s">
        <v>735</v>
      </c>
      <c r="B38" s="175" t="s">
        <v>736</v>
      </c>
      <c r="C38" s="175" t="s">
        <v>1139</v>
      </c>
      <c r="D38" s="175" t="s">
        <v>737</v>
      </c>
      <c r="E38" s="176" t="s">
        <v>763</v>
      </c>
      <c r="F38" s="177">
        <v>43327</v>
      </c>
      <c r="G38" s="177">
        <v>43342</v>
      </c>
      <c r="H38" s="178">
        <v>637</v>
      </c>
      <c r="I38" s="178">
        <v>1</v>
      </c>
      <c r="J38" s="175" t="s">
        <v>738</v>
      </c>
      <c r="K38" s="175" t="s">
        <v>739</v>
      </c>
      <c r="L38" s="175" t="s">
        <v>767</v>
      </c>
      <c r="M38" s="175" t="s">
        <v>768</v>
      </c>
      <c r="N38" s="175" t="s">
        <v>742</v>
      </c>
      <c r="O38" s="179">
        <v>-257313075</v>
      </c>
      <c r="P38" s="175" t="s">
        <v>64</v>
      </c>
      <c r="Q38" s="180">
        <v>-257313075</v>
      </c>
      <c r="R38" s="175" t="s">
        <v>412</v>
      </c>
      <c r="S38" s="175" t="s">
        <v>412</v>
      </c>
      <c r="T38" s="175" t="s">
        <v>430</v>
      </c>
      <c r="U38" s="175" t="s">
        <v>742</v>
      </c>
      <c r="V38" s="175" t="s">
        <v>742</v>
      </c>
      <c r="W38" s="175" t="s">
        <v>412</v>
      </c>
      <c r="X38" s="175" t="s">
        <v>743</v>
      </c>
      <c r="Y38" s="175" t="s">
        <v>744</v>
      </c>
      <c r="Z38" s="175" t="s">
        <v>742</v>
      </c>
      <c r="AA38" s="175" t="s">
        <v>742</v>
      </c>
      <c r="AB38" s="175" t="s">
        <v>742</v>
      </c>
      <c r="AC38" s="175" t="s">
        <v>742</v>
      </c>
      <c r="AD38" s="175" t="s">
        <v>742</v>
      </c>
      <c r="AE38" s="175" t="s">
        <v>742</v>
      </c>
      <c r="AF38" s="175" t="s">
        <v>742</v>
      </c>
      <c r="AG38" s="175" t="s">
        <v>742</v>
      </c>
      <c r="AH38" s="175" t="s">
        <v>736</v>
      </c>
      <c r="AI38" s="175" t="s">
        <v>745</v>
      </c>
      <c r="AJ38" s="175" t="s">
        <v>746</v>
      </c>
      <c r="AK38" s="175" t="s">
        <v>747</v>
      </c>
      <c r="AL38" s="175" t="s">
        <v>748</v>
      </c>
      <c r="AM38" s="175" t="s">
        <v>749</v>
      </c>
      <c r="AN38" s="175" t="s">
        <v>750</v>
      </c>
      <c r="AO38" s="175" t="s">
        <v>751</v>
      </c>
      <c r="AP38" s="175" t="s">
        <v>752</v>
      </c>
    </row>
    <row r="39" spans="1:42" s="173" customFormat="1" ht="15" x14ac:dyDescent="0.25">
      <c r="A39" s="175" t="s">
        <v>735</v>
      </c>
      <c r="B39" s="175" t="s">
        <v>753</v>
      </c>
      <c r="C39" s="175" t="s">
        <v>1143</v>
      </c>
      <c r="D39" s="175" t="s">
        <v>737</v>
      </c>
      <c r="E39" s="176" t="s">
        <v>763</v>
      </c>
      <c r="F39" s="177">
        <v>43341</v>
      </c>
      <c r="G39" s="177">
        <v>43342</v>
      </c>
      <c r="H39" s="178">
        <v>637</v>
      </c>
      <c r="I39" s="178">
        <v>3</v>
      </c>
      <c r="J39" s="175" t="s">
        <v>738</v>
      </c>
      <c r="K39" s="175" t="s">
        <v>739</v>
      </c>
      <c r="L39" s="175" t="s">
        <v>769</v>
      </c>
      <c r="M39" s="175" t="s">
        <v>766</v>
      </c>
      <c r="N39" s="175" t="s">
        <v>742</v>
      </c>
      <c r="O39" s="179">
        <v>267750154</v>
      </c>
      <c r="P39" s="175" t="s">
        <v>64</v>
      </c>
      <c r="Q39" s="180">
        <v>267750154</v>
      </c>
      <c r="R39" s="175" t="s">
        <v>412</v>
      </c>
      <c r="S39" s="175" t="s">
        <v>412</v>
      </c>
      <c r="T39" s="175" t="s">
        <v>430</v>
      </c>
      <c r="U39" s="175" t="s">
        <v>742</v>
      </c>
      <c r="V39" s="175" t="s">
        <v>742</v>
      </c>
      <c r="W39" s="175" t="s">
        <v>412</v>
      </c>
      <c r="X39" s="175" t="s">
        <v>743</v>
      </c>
      <c r="Y39" s="175" t="s">
        <v>744</v>
      </c>
      <c r="Z39" s="175" t="s">
        <v>742</v>
      </c>
      <c r="AA39" s="175" t="s">
        <v>742</v>
      </c>
      <c r="AB39" s="175" t="s">
        <v>742</v>
      </c>
      <c r="AC39" s="175" t="s">
        <v>742</v>
      </c>
      <c r="AD39" s="175" t="s">
        <v>742</v>
      </c>
      <c r="AE39" s="175" t="s">
        <v>742</v>
      </c>
      <c r="AF39" s="175" t="s">
        <v>742</v>
      </c>
      <c r="AG39" s="175" t="s">
        <v>742</v>
      </c>
      <c r="AH39" s="175" t="s">
        <v>753</v>
      </c>
      <c r="AI39" s="175" t="s">
        <v>756</v>
      </c>
      <c r="AJ39" s="175" t="s">
        <v>746</v>
      </c>
      <c r="AK39" s="175" t="s">
        <v>747</v>
      </c>
      <c r="AL39" s="175" t="s">
        <v>748</v>
      </c>
      <c r="AM39" s="175" t="s">
        <v>749</v>
      </c>
      <c r="AN39" s="175" t="s">
        <v>750</v>
      </c>
      <c r="AO39" s="175" t="s">
        <v>751</v>
      </c>
      <c r="AP39" s="175" t="s">
        <v>752</v>
      </c>
    </row>
    <row r="40" spans="1:42" s="173" customFormat="1" ht="15" x14ac:dyDescent="0.25">
      <c r="A40" s="175" t="s">
        <v>735</v>
      </c>
      <c r="B40" s="175" t="s">
        <v>753</v>
      </c>
      <c r="C40" s="175" t="s">
        <v>1143</v>
      </c>
      <c r="D40" s="175" t="s">
        <v>737</v>
      </c>
      <c r="E40" s="176" t="s">
        <v>763</v>
      </c>
      <c r="F40" s="177">
        <v>43341</v>
      </c>
      <c r="G40" s="177">
        <v>43342</v>
      </c>
      <c r="H40" s="178">
        <v>637</v>
      </c>
      <c r="I40" s="178">
        <v>5</v>
      </c>
      <c r="J40" s="175" t="s">
        <v>738</v>
      </c>
      <c r="K40" s="175" t="s">
        <v>739</v>
      </c>
      <c r="L40" s="175" t="s">
        <v>769</v>
      </c>
      <c r="M40" s="175" t="s">
        <v>770</v>
      </c>
      <c r="N40" s="175" t="s">
        <v>742</v>
      </c>
      <c r="O40" s="179">
        <v>-257313075</v>
      </c>
      <c r="P40" s="175" t="s">
        <v>64</v>
      </c>
      <c r="Q40" s="180">
        <v>-257313075</v>
      </c>
      <c r="R40" s="175" t="s">
        <v>412</v>
      </c>
      <c r="S40" s="175" t="s">
        <v>412</v>
      </c>
      <c r="T40" s="175" t="s">
        <v>430</v>
      </c>
      <c r="U40" s="175" t="s">
        <v>742</v>
      </c>
      <c r="V40" s="175" t="s">
        <v>742</v>
      </c>
      <c r="W40" s="175" t="s">
        <v>412</v>
      </c>
      <c r="X40" s="175" t="s">
        <v>743</v>
      </c>
      <c r="Y40" s="175" t="s">
        <v>744</v>
      </c>
      <c r="Z40" s="175" t="s">
        <v>742</v>
      </c>
      <c r="AA40" s="175" t="s">
        <v>742</v>
      </c>
      <c r="AB40" s="175" t="s">
        <v>742</v>
      </c>
      <c r="AC40" s="175" t="s">
        <v>742</v>
      </c>
      <c r="AD40" s="175" t="s">
        <v>742</v>
      </c>
      <c r="AE40" s="175" t="s">
        <v>742</v>
      </c>
      <c r="AF40" s="175" t="s">
        <v>742</v>
      </c>
      <c r="AG40" s="175" t="s">
        <v>742</v>
      </c>
      <c r="AH40" s="175" t="s">
        <v>753</v>
      </c>
      <c r="AI40" s="175" t="s">
        <v>756</v>
      </c>
      <c r="AJ40" s="175" t="s">
        <v>746</v>
      </c>
      <c r="AK40" s="175" t="s">
        <v>747</v>
      </c>
      <c r="AL40" s="175" t="s">
        <v>748</v>
      </c>
      <c r="AM40" s="175" t="s">
        <v>749</v>
      </c>
      <c r="AN40" s="175" t="s">
        <v>750</v>
      </c>
      <c r="AO40" s="175" t="s">
        <v>751</v>
      </c>
      <c r="AP40" s="175" t="s">
        <v>752</v>
      </c>
    </row>
    <row r="41" spans="1:42" s="173" customFormat="1" ht="15" x14ac:dyDescent="0.25">
      <c r="A41" s="175" t="s">
        <v>735</v>
      </c>
      <c r="B41" s="175" t="s">
        <v>736</v>
      </c>
      <c r="C41" s="175" t="s">
        <v>1139</v>
      </c>
      <c r="D41" s="175" t="s">
        <v>737</v>
      </c>
      <c r="E41" s="176" t="s">
        <v>763</v>
      </c>
      <c r="F41" s="177">
        <v>43327</v>
      </c>
      <c r="G41" s="177">
        <v>43342</v>
      </c>
      <c r="H41" s="178">
        <v>637</v>
      </c>
      <c r="I41" s="178">
        <v>16</v>
      </c>
      <c r="J41" s="175" t="s">
        <v>738</v>
      </c>
      <c r="K41" s="175" t="s">
        <v>739</v>
      </c>
      <c r="L41" s="175" t="s">
        <v>771</v>
      </c>
      <c r="M41" s="175" t="s">
        <v>768</v>
      </c>
      <c r="N41" s="175" t="s">
        <v>742</v>
      </c>
      <c r="O41" s="179">
        <v>-119584159</v>
      </c>
      <c r="P41" s="175" t="s">
        <v>64</v>
      </c>
      <c r="Q41" s="180">
        <v>-119584159</v>
      </c>
      <c r="R41" s="175" t="s">
        <v>412</v>
      </c>
      <c r="S41" s="175" t="s">
        <v>412</v>
      </c>
      <c r="T41" s="175" t="s">
        <v>430</v>
      </c>
      <c r="U41" s="175" t="s">
        <v>742</v>
      </c>
      <c r="V41" s="175" t="s">
        <v>742</v>
      </c>
      <c r="W41" s="175" t="s">
        <v>412</v>
      </c>
      <c r="X41" s="175" t="s">
        <v>759</v>
      </c>
      <c r="Y41" s="175" t="s">
        <v>744</v>
      </c>
      <c r="Z41" s="175" t="s">
        <v>742</v>
      </c>
      <c r="AA41" s="175" t="s">
        <v>742</v>
      </c>
      <c r="AB41" s="175" t="s">
        <v>742</v>
      </c>
      <c r="AC41" s="175" t="s">
        <v>742</v>
      </c>
      <c r="AD41" s="175" t="s">
        <v>742</v>
      </c>
      <c r="AE41" s="175" t="s">
        <v>742</v>
      </c>
      <c r="AF41" s="175" t="s">
        <v>742</v>
      </c>
      <c r="AG41" s="175" t="s">
        <v>742</v>
      </c>
      <c r="AH41" s="175" t="s">
        <v>736</v>
      </c>
      <c r="AI41" s="175" t="s">
        <v>745</v>
      </c>
      <c r="AJ41" s="175" t="s">
        <v>746</v>
      </c>
      <c r="AK41" s="175" t="s">
        <v>747</v>
      </c>
      <c r="AL41" s="175" t="s">
        <v>748</v>
      </c>
      <c r="AM41" s="175" t="s">
        <v>749</v>
      </c>
      <c r="AN41" s="175" t="s">
        <v>760</v>
      </c>
      <c r="AO41" s="175" t="s">
        <v>761</v>
      </c>
      <c r="AP41" s="175" t="s">
        <v>752</v>
      </c>
    </row>
    <row r="42" spans="1:42" s="173" customFormat="1" ht="15" x14ac:dyDescent="0.25">
      <c r="A42" s="175" t="s">
        <v>735</v>
      </c>
      <c r="B42" s="175" t="s">
        <v>753</v>
      </c>
      <c r="C42" s="175" t="s">
        <v>1143</v>
      </c>
      <c r="D42" s="175" t="s">
        <v>737</v>
      </c>
      <c r="E42" s="176" t="s">
        <v>763</v>
      </c>
      <c r="F42" s="177">
        <v>43341</v>
      </c>
      <c r="G42" s="177">
        <v>43342</v>
      </c>
      <c r="H42" s="178">
        <v>637</v>
      </c>
      <c r="I42" s="178">
        <v>18</v>
      </c>
      <c r="J42" s="175" t="s">
        <v>738</v>
      </c>
      <c r="K42" s="175" t="s">
        <v>739</v>
      </c>
      <c r="L42" s="175" t="s">
        <v>772</v>
      </c>
      <c r="M42" s="175" t="s">
        <v>766</v>
      </c>
      <c r="N42" s="175" t="s">
        <v>742</v>
      </c>
      <c r="O42" s="179">
        <v>-117606216</v>
      </c>
      <c r="P42" s="175" t="s">
        <v>64</v>
      </c>
      <c r="Q42" s="180">
        <v>-117606216</v>
      </c>
      <c r="R42" s="175" t="s">
        <v>412</v>
      </c>
      <c r="S42" s="175" t="s">
        <v>412</v>
      </c>
      <c r="T42" s="175" t="s">
        <v>430</v>
      </c>
      <c r="U42" s="175" t="s">
        <v>742</v>
      </c>
      <c r="V42" s="175" t="s">
        <v>742</v>
      </c>
      <c r="W42" s="175" t="s">
        <v>412</v>
      </c>
      <c r="X42" s="175" t="s">
        <v>759</v>
      </c>
      <c r="Y42" s="175" t="s">
        <v>744</v>
      </c>
      <c r="Z42" s="175" t="s">
        <v>742</v>
      </c>
      <c r="AA42" s="175" t="s">
        <v>742</v>
      </c>
      <c r="AB42" s="175" t="s">
        <v>742</v>
      </c>
      <c r="AC42" s="175" t="s">
        <v>742</v>
      </c>
      <c r="AD42" s="175" t="s">
        <v>742</v>
      </c>
      <c r="AE42" s="175" t="s">
        <v>742</v>
      </c>
      <c r="AF42" s="175" t="s">
        <v>742</v>
      </c>
      <c r="AG42" s="175" t="s">
        <v>742</v>
      </c>
      <c r="AH42" s="175" t="s">
        <v>753</v>
      </c>
      <c r="AI42" s="175" t="s">
        <v>756</v>
      </c>
      <c r="AJ42" s="175" t="s">
        <v>746</v>
      </c>
      <c r="AK42" s="175" t="s">
        <v>747</v>
      </c>
      <c r="AL42" s="175" t="s">
        <v>748</v>
      </c>
      <c r="AM42" s="175" t="s">
        <v>749</v>
      </c>
      <c r="AN42" s="175" t="s">
        <v>760</v>
      </c>
      <c r="AO42" s="175" t="s">
        <v>761</v>
      </c>
      <c r="AP42" s="175" t="s">
        <v>752</v>
      </c>
    </row>
    <row r="43" spans="1:42" s="173" customFormat="1" ht="15" x14ac:dyDescent="0.25">
      <c r="A43" s="175" t="s">
        <v>735</v>
      </c>
      <c r="B43" s="175" t="s">
        <v>753</v>
      </c>
      <c r="C43" s="175" t="s">
        <v>1143</v>
      </c>
      <c r="D43" s="175" t="s">
        <v>737</v>
      </c>
      <c r="E43" s="176" t="s">
        <v>763</v>
      </c>
      <c r="F43" s="177">
        <v>43341</v>
      </c>
      <c r="G43" s="177">
        <v>43342</v>
      </c>
      <c r="H43" s="178">
        <v>637</v>
      </c>
      <c r="I43" s="178">
        <v>20</v>
      </c>
      <c r="J43" s="175" t="s">
        <v>738</v>
      </c>
      <c r="K43" s="175" t="s">
        <v>739</v>
      </c>
      <c r="L43" s="175" t="s">
        <v>772</v>
      </c>
      <c r="M43" s="175" t="s">
        <v>770</v>
      </c>
      <c r="N43" s="175" t="s">
        <v>742</v>
      </c>
      <c r="O43" s="179">
        <v>-119584159</v>
      </c>
      <c r="P43" s="175" t="s">
        <v>64</v>
      </c>
      <c r="Q43" s="180">
        <v>-119584159</v>
      </c>
      <c r="R43" s="175" t="s">
        <v>412</v>
      </c>
      <c r="S43" s="175" t="s">
        <v>412</v>
      </c>
      <c r="T43" s="175" t="s">
        <v>430</v>
      </c>
      <c r="U43" s="175" t="s">
        <v>742</v>
      </c>
      <c r="V43" s="175" t="s">
        <v>742</v>
      </c>
      <c r="W43" s="175" t="s">
        <v>412</v>
      </c>
      <c r="X43" s="175" t="s">
        <v>759</v>
      </c>
      <c r="Y43" s="175" t="s">
        <v>744</v>
      </c>
      <c r="Z43" s="175" t="s">
        <v>742</v>
      </c>
      <c r="AA43" s="175" t="s">
        <v>742</v>
      </c>
      <c r="AB43" s="175" t="s">
        <v>742</v>
      </c>
      <c r="AC43" s="175" t="s">
        <v>742</v>
      </c>
      <c r="AD43" s="175" t="s">
        <v>742</v>
      </c>
      <c r="AE43" s="175" t="s">
        <v>742</v>
      </c>
      <c r="AF43" s="175" t="s">
        <v>742</v>
      </c>
      <c r="AG43" s="175" t="s">
        <v>742</v>
      </c>
      <c r="AH43" s="175" t="s">
        <v>753</v>
      </c>
      <c r="AI43" s="175" t="s">
        <v>756</v>
      </c>
      <c r="AJ43" s="175" t="s">
        <v>746</v>
      </c>
      <c r="AK43" s="175" t="s">
        <v>747</v>
      </c>
      <c r="AL43" s="175" t="s">
        <v>748</v>
      </c>
      <c r="AM43" s="175" t="s">
        <v>749</v>
      </c>
      <c r="AN43" s="175" t="s">
        <v>760</v>
      </c>
      <c r="AO43" s="175" t="s">
        <v>761</v>
      </c>
      <c r="AP43" s="175" t="s">
        <v>752</v>
      </c>
    </row>
    <row r="44" spans="1:42" s="173" customFormat="1" ht="15" x14ac:dyDescent="0.25">
      <c r="A44" s="175" t="s">
        <v>735</v>
      </c>
      <c r="B44" s="175" t="s">
        <v>736</v>
      </c>
      <c r="C44" s="175" t="s">
        <v>1139</v>
      </c>
      <c r="D44" s="175" t="s">
        <v>737</v>
      </c>
      <c r="E44" s="176" t="s">
        <v>773</v>
      </c>
      <c r="F44" s="177">
        <v>43297</v>
      </c>
      <c r="G44" s="177">
        <v>43307</v>
      </c>
      <c r="H44" s="178">
        <v>603</v>
      </c>
      <c r="I44" s="178">
        <v>1</v>
      </c>
      <c r="J44" s="175" t="s">
        <v>738</v>
      </c>
      <c r="K44" s="175" t="s">
        <v>739</v>
      </c>
      <c r="L44" s="175" t="s">
        <v>774</v>
      </c>
      <c r="M44" s="175" t="s">
        <v>775</v>
      </c>
      <c r="N44" s="175" t="s">
        <v>742</v>
      </c>
      <c r="O44" s="179">
        <v>-267750154</v>
      </c>
      <c r="P44" s="175" t="s">
        <v>64</v>
      </c>
      <c r="Q44" s="180">
        <v>-267750154</v>
      </c>
      <c r="R44" s="175" t="s">
        <v>412</v>
      </c>
      <c r="S44" s="175" t="s">
        <v>412</v>
      </c>
      <c r="T44" s="175" t="s">
        <v>430</v>
      </c>
      <c r="U44" s="175" t="s">
        <v>742</v>
      </c>
      <c r="V44" s="175" t="s">
        <v>742</v>
      </c>
      <c r="W44" s="175" t="s">
        <v>412</v>
      </c>
      <c r="X44" s="175" t="s">
        <v>743</v>
      </c>
      <c r="Y44" s="175" t="s">
        <v>744</v>
      </c>
      <c r="Z44" s="175" t="s">
        <v>742</v>
      </c>
      <c r="AA44" s="175" t="s">
        <v>742</v>
      </c>
      <c r="AB44" s="175" t="s">
        <v>742</v>
      </c>
      <c r="AC44" s="175" t="s">
        <v>742</v>
      </c>
      <c r="AD44" s="175" t="s">
        <v>742</v>
      </c>
      <c r="AE44" s="175" t="s">
        <v>742</v>
      </c>
      <c r="AF44" s="175" t="s">
        <v>742</v>
      </c>
      <c r="AG44" s="175" t="s">
        <v>742</v>
      </c>
      <c r="AH44" s="175" t="s">
        <v>736</v>
      </c>
      <c r="AI44" s="175" t="s">
        <v>745</v>
      </c>
      <c r="AJ44" s="175" t="s">
        <v>746</v>
      </c>
      <c r="AK44" s="175" t="s">
        <v>747</v>
      </c>
      <c r="AL44" s="175" t="s">
        <v>748</v>
      </c>
      <c r="AM44" s="175" t="s">
        <v>749</v>
      </c>
      <c r="AN44" s="175" t="s">
        <v>750</v>
      </c>
      <c r="AO44" s="175" t="s">
        <v>751</v>
      </c>
      <c r="AP44" s="175" t="s">
        <v>752</v>
      </c>
    </row>
    <row r="45" spans="1:42" s="173" customFormat="1" ht="15" x14ac:dyDescent="0.25">
      <c r="A45" s="175" t="s">
        <v>735</v>
      </c>
      <c r="B45" s="175" t="s">
        <v>753</v>
      </c>
      <c r="C45" s="175" t="s">
        <v>1143</v>
      </c>
      <c r="D45" s="175" t="s">
        <v>737</v>
      </c>
      <c r="E45" s="176" t="s">
        <v>773</v>
      </c>
      <c r="F45" s="177">
        <v>43306</v>
      </c>
      <c r="G45" s="177">
        <v>43307</v>
      </c>
      <c r="H45" s="178">
        <v>603</v>
      </c>
      <c r="I45" s="178">
        <v>3</v>
      </c>
      <c r="J45" s="175" t="s">
        <v>738</v>
      </c>
      <c r="K45" s="175" t="s">
        <v>739</v>
      </c>
      <c r="L45" s="175" t="s">
        <v>776</v>
      </c>
      <c r="M45" s="175" t="s">
        <v>777</v>
      </c>
      <c r="N45" s="175" t="s">
        <v>742</v>
      </c>
      <c r="O45" s="179">
        <v>268688156</v>
      </c>
      <c r="P45" s="175" t="s">
        <v>64</v>
      </c>
      <c r="Q45" s="180">
        <v>268688156</v>
      </c>
      <c r="R45" s="175" t="s">
        <v>412</v>
      </c>
      <c r="S45" s="175" t="s">
        <v>412</v>
      </c>
      <c r="T45" s="175" t="s">
        <v>430</v>
      </c>
      <c r="U45" s="175" t="s">
        <v>742</v>
      </c>
      <c r="V45" s="175" t="s">
        <v>742</v>
      </c>
      <c r="W45" s="175" t="s">
        <v>412</v>
      </c>
      <c r="X45" s="175" t="s">
        <v>743</v>
      </c>
      <c r="Y45" s="175" t="s">
        <v>744</v>
      </c>
      <c r="Z45" s="175" t="s">
        <v>742</v>
      </c>
      <c r="AA45" s="175" t="s">
        <v>742</v>
      </c>
      <c r="AB45" s="175" t="s">
        <v>742</v>
      </c>
      <c r="AC45" s="175" t="s">
        <v>742</v>
      </c>
      <c r="AD45" s="175" t="s">
        <v>742</v>
      </c>
      <c r="AE45" s="175" t="s">
        <v>742</v>
      </c>
      <c r="AF45" s="175" t="s">
        <v>742</v>
      </c>
      <c r="AG45" s="175" t="s">
        <v>742</v>
      </c>
      <c r="AH45" s="175" t="s">
        <v>753</v>
      </c>
      <c r="AI45" s="175" t="s">
        <v>756</v>
      </c>
      <c r="AJ45" s="175" t="s">
        <v>746</v>
      </c>
      <c r="AK45" s="175" t="s">
        <v>747</v>
      </c>
      <c r="AL45" s="175" t="s">
        <v>748</v>
      </c>
      <c r="AM45" s="175" t="s">
        <v>749</v>
      </c>
      <c r="AN45" s="175" t="s">
        <v>750</v>
      </c>
      <c r="AO45" s="175" t="s">
        <v>751</v>
      </c>
      <c r="AP45" s="175" t="s">
        <v>752</v>
      </c>
    </row>
    <row r="46" spans="1:42" s="173" customFormat="1" ht="15" x14ac:dyDescent="0.25">
      <c r="A46" s="175" t="s">
        <v>735</v>
      </c>
      <c r="B46" s="175" t="s">
        <v>753</v>
      </c>
      <c r="C46" s="175" t="s">
        <v>1143</v>
      </c>
      <c r="D46" s="175" t="s">
        <v>737</v>
      </c>
      <c r="E46" s="176" t="s">
        <v>773</v>
      </c>
      <c r="F46" s="177">
        <v>43306</v>
      </c>
      <c r="G46" s="177">
        <v>43307</v>
      </c>
      <c r="H46" s="178">
        <v>603</v>
      </c>
      <c r="I46" s="178">
        <v>5</v>
      </c>
      <c r="J46" s="175" t="s">
        <v>738</v>
      </c>
      <c r="K46" s="175" t="s">
        <v>739</v>
      </c>
      <c r="L46" s="175" t="s">
        <v>776</v>
      </c>
      <c r="M46" s="175" t="s">
        <v>778</v>
      </c>
      <c r="N46" s="175" t="s">
        <v>742</v>
      </c>
      <c r="O46" s="179">
        <v>-267750154</v>
      </c>
      <c r="P46" s="175" t="s">
        <v>64</v>
      </c>
      <c r="Q46" s="180">
        <v>-267750154</v>
      </c>
      <c r="R46" s="175" t="s">
        <v>412</v>
      </c>
      <c r="S46" s="175" t="s">
        <v>412</v>
      </c>
      <c r="T46" s="175" t="s">
        <v>430</v>
      </c>
      <c r="U46" s="175" t="s">
        <v>742</v>
      </c>
      <c r="V46" s="175" t="s">
        <v>742</v>
      </c>
      <c r="W46" s="175" t="s">
        <v>412</v>
      </c>
      <c r="X46" s="175" t="s">
        <v>743</v>
      </c>
      <c r="Y46" s="175" t="s">
        <v>744</v>
      </c>
      <c r="Z46" s="175" t="s">
        <v>742</v>
      </c>
      <c r="AA46" s="175" t="s">
        <v>742</v>
      </c>
      <c r="AB46" s="175" t="s">
        <v>742</v>
      </c>
      <c r="AC46" s="175" t="s">
        <v>742</v>
      </c>
      <c r="AD46" s="175" t="s">
        <v>742</v>
      </c>
      <c r="AE46" s="175" t="s">
        <v>742</v>
      </c>
      <c r="AF46" s="175" t="s">
        <v>742</v>
      </c>
      <c r="AG46" s="175" t="s">
        <v>742</v>
      </c>
      <c r="AH46" s="175" t="s">
        <v>753</v>
      </c>
      <c r="AI46" s="175" t="s">
        <v>756</v>
      </c>
      <c r="AJ46" s="175" t="s">
        <v>746</v>
      </c>
      <c r="AK46" s="175" t="s">
        <v>747</v>
      </c>
      <c r="AL46" s="175" t="s">
        <v>748</v>
      </c>
      <c r="AM46" s="175" t="s">
        <v>749</v>
      </c>
      <c r="AN46" s="175" t="s">
        <v>750</v>
      </c>
      <c r="AO46" s="175" t="s">
        <v>751</v>
      </c>
      <c r="AP46" s="175" t="s">
        <v>752</v>
      </c>
    </row>
    <row r="47" spans="1:42" s="173" customFormat="1" ht="15" x14ac:dyDescent="0.25">
      <c r="A47" s="175" t="s">
        <v>735</v>
      </c>
      <c r="B47" s="175" t="s">
        <v>736</v>
      </c>
      <c r="C47" s="175" t="s">
        <v>1139</v>
      </c>
      <c r="D47" s="175" t="s">
        <v>737</v>
      </c>
      <c r="E47" s="176" t="s">
        <v>773</v>
      </c>
      <c r="F47" s="177">
        <v>43297</v>
      </c>
      <c r="G47" s="177">
        <v>43307</v>
      </c>
      <c r="H47" s="178">
        <v>603</v>
      </c>
      <c r="I47" s="178">
        <v>14</v>
      </c>
      <c r="J47" s="175" t="s">
        <v>738</v>
      </c>
      <c r="K47" s="175" t="s">
        <v>739</v>
      </c>
      <c r="L47" s="175" t="s">
        <v>779</v>
      </c>
      <c r="M47" s="175" t="s">
        <v>775</v>
      </c>
      <c r="N47" s="175" t="s">
        <v>742</v>
      </c>
      <c r="O47" s="179">
        <v>-117606216</v>
      </c>
      <c r="P47" s="175" t="s">
        <v>64</v>
      </c>
      <c r="Q47" s="180">
        <v>-117606216</v>
      </c>
      <c r="R47" s="175" t="s">
        <v>412</v>
      </c>
      <c r="S47" s="175" t="s">
        <v>412</v>
      </c>
      <c r="T47" s="175" t="s">
        <v>430</v>
      </c>
      <c r="U47" s="175" t="s">
        <v>742</v>
      </c>
      <c r="V47" s="175" t="s">
        <v>742</v>
      </c>
      <c r="W47" s="175" t="s">
        <v>412</v>
      </c>
      <c r="X47" s="175" t="s">
        <v>759</v>
      </c>
      <c r="Y47" s="175" t="s">
        <v>744</v>
      </c>
      <c r="Z47" s="175" t="s">
        <v>742</v>
      </c>
      <c r="AA47" s="175" t="s">
        <v>742</v>
      </c>
      <c r="AB47" s="175" t="s">
        <v>742</v>
      </c>
      <c r="AC47" s="175" t="s">
        <v>742</v>
      </c>
      <c r="AD47" s="175" t="s">
        <v>742</v>
      </c>
      <c r="AE47" s="175" t="s">
        <v>742</v>
      </c>
      <c r="AF47" s="175" t="s">
        <v>742</v>
      </c>
      <c r="AG47" s="175" t="s">
        <v>742</v>
      </c>
      <c r="AH47" s="175" t="s">
        <v>736</v>
      </c>
      <c r="AI47" s="175" t="s">
        <v>745</v>
      </c>
      <c r="AJ47" s="175" t="s">
        <v>746</v>
      </c>
      <c r="AK47" s="175" t="s">
        <v>747</v>
      </c>
      <c r="AL47" s="175" t="s">
        <v>748</v>
      </c>
      <c r="AM47" s="175" t="s">
        <v>749</v>
      </c>
      <c r="AN47" s="175" t="s">
        <v>760</v>
      </c>
      <c r="AO47" s="175" t="s">
        <v>761</v>
      </c>
      <c r="AP47" s="175" t="s">
        <v>752</v>
      </c>
    </row>
    <row r="48" spans="1:42" s="173" customFormat="1" ht="15" x14ac:dyDescent="0.25">
      <c r="A48" s="175" t="s">
        <v>735</v>
      </c>
      <c r="B48" s="175" t="s">
        <v>753</v>
      </c>
      <c r="C48" s="175" t="s">
        <v>1143</v>
      </c>
      <c r="D48" s="175" t="s">
        <v>737</v>
      </c>
      <c r="E48" s="176" t="s">
        <v>773</v>
      </c>
      <c r="F48" s="177">
        <v>43306</v>
      </c>
      <c r="G48" s="177">
        <v>43307</v>
      </c>
      <c r="H48" s="178">
        <v>603</v>
      </c>
      <c r="I48" s="178">
        <v>16</v>
      </c>
      <c r="J48" s="175" t="s">
        <v>738</v>
      </c>
      <c r="K48" s="175" t="s">
        <v>739</v>
      </c>
      <c r="L48" s="175" t="s">
        <v>780</v>
      </c>
      <c r="M48" s="175" t="s">
        <v>777</v>
      </c>
      <c r="N48" s="175" t="s">
        <v>742</v>
      </c>
      <c r="O48" s="179">
        <v>115525939</v>
      </c>
      <c r="P48" s="175" t="s">
        <v>64</v>
      </c>
      <c r="Q48" s="180">
        <v>115525939</v>
      </c>
      <c r="R48" s="175" t="s">
        <v>412</v>
      </c>
      <c r="S48" s="175" t="s">
        <v>412</v>
      </c>
      <c r="T48" s="175" t="s">
        <v>430</v>
      </c>
      <c r="U48" s="175" t="s">
        <v>742</v>
      </c>
      <c r="V48" s="175" t="s">
        <v>742</v>
      </c>
      <c r="W48" s="175" t="s">
        <v>412</v>
      </c>
      <c r="X48" s="175" t="s">
        <v>759</v>
      </c>
      <c r="Y48" s="175" t="s">
        <v>744</v>
      </c>
      <c r="Z48" s="175" t="s">
        <v>742</v>
      </c>
      <c r="AA48" s="175" t="s">
        <v>742</v>
      </c>
      <c r="AB48" s="175" t="s">
        <v>742</v>
      </c>
      <c r="AC48" s="175" t="s">
        <v>742</v>
      </c>
      <c r="AD48" s="175" t="s">
        <v>742</v>
      </c>
      <c r="AE48" s="175" t="s">
        <v>742</v>
      </c>
      <c r="AF48" s="175" t="s">
        <v>742</v>
      </c>
      <c r="AG48" s="175" t="s">
        <v>742</v>
      </c>
      <c r="AH48" s="175" t="s">
        <v>753</v>
      </c>
      <c r="AI48" s="175" t="s">
        <v>756</v>
      </c>
      <c r="AJ48" s="175" t="s">
        <v>746</v>
      </c>
      <c r="AK48" s="175" t="s">
        <v>747</v>
      </c>
      <c r="AL48" s="175" t="s">
        <v>748</v>
      </c>
      <c r="AM48" s="175" t="s">
        <v>749</v>
      </c>
      <c r="AN48" s="175" t="s">
        <v>760</v>
      </c>
      <c r="AO48" s="175" t="s">
        <v>761</v>
      </c>
      <c r="AP48" s="175" t="s">
        <v>752</v>
      </c>
    </row>
    <row r="49" spans="1:42" s="173" customFormat="1" ht="15" x14ac:dyDescent="0.25">
      <c r="A49" s="175" t="s">
        <v>735</v>
      </c>
      <c r="B49" s="175" t="s">
        <v>753</v>
      </c>
      <c r="C49" s="175" t="s">
        <v>1143</v>
      </c>
      <c r="D49" s="175" t="s">
        <v>737</v>
      </c>
      <c r="E49" s="176" t="s">
        <v>773</v>
      </c>
      <c r="F49" s="177">
        <v>43306</v>
      </c>
      <c r="G49" s="177">
        <v>43307</v>
      </c>
      <c r="H49" s="178">
        <v>603</v>
      </c>
      <c r="I49" s="178">
        <v>18</v>
      </c>
      <c r="J49" s="175" t="s">
        <v>738</v>
      </c>
      <c r="K49" s="175" t="s">
        <v>739</v>
      </c>
      <c r="L49" s="175" t="s">
        <v>780</v>
      </c>
      <c r="M49" s="175" t="s">
        <v>778</v>
      </c>
      <c r="N49" s="175" t="s">
        <v>742</v>
      </c>
      <c r="O49" s="179">
        <v>-117606216</v>
      </c>
      <c r="P49" s="175" t="s">
        <v>64</v>
      </c>
      <c r="Q49" s="180">
        <v>-117606216</v>
      </c>
      <c r="R49" s="175" t="s">
        <v>412</v>
      </c>
      <c r="S49" s="175" t="s">
        <v>412</v>
      </c>
      <c r="T49" s="175" t="s">
        <v>430</v>
      </c>
      <c r="U49" s="175" t="s">
        <v>742</v>
      </c>
      <c r="V49" s="175" t="s">
        <v>742</v>
      </c>
      <c r="W49" s="175" t="s">
        <v>412</v>
      </c>
      <c r="X49" s="175" t="s">
        <v>759</v>
      </c>
      <c r="Y49" s="175" t="s">
        <v>744</v>
      </c>
      <c r="Z49" s="175" t="s">
        <v>742</v>
      </c>
      <c r="AA49" s="175" t="s">
        <v>742</v>
      </c>
      <c r="AB49" s="175" t="s">
        <v>742</v>
      </c>
      <c r="AC49" s="175" t="s">
        <v>742</v>
      </c>
      <c r="AD49" s="175" t="s">
        <v>742</v>
      </c>
      <c r="AE49" s="175" t="s">
        <v>742</v>
      </c>
      <c r="AF49" s="175" t="s">
        <v>742</v>
      </c>
      <c r="AG49" s="175" t="s">
        <v>742</v>
      </c>
      <c r="AH49" s="175" t="s">
        <v>753</v>
      </c>
      <c r="AI49" s="175" t="s">
        <v>756</v>
      </c>
      <c r="AJ49" s="175" t="s">
        <v>746</v>
      </c>
      <c r="AK49" s="175" t="s">
        <v>747</v>
      </c>
      <c r="AL49" s="175" t="s">
        <v>748</v>
      </c>
      <c r="AM49" s="175" t="s">
        <v>749</v>
      </c>
      <c r="AN49" s="175" t="s">
        <v>760</v>
      </c>
      <c r="AO49" s="175" t="s">
        <v>761</v>
      </c>
      <c r="AP49" s="175" t="s">
        <v>752</v>
      </c>
    </row>
    <row r="50" spans="1:42" s="173" customFormat="1" ht="15" x14ac:dyDescent="0.25">
      <c r="A50" s="175" t="s">
        <v>735</v>
      </c>
      <c r="B50" s="175" t="s">
        <v>736</v>
      </c>
      <c r="C50" s="175" t="s">
        <v>1139</v>
      </c>
      <c r="D50" s="175" t="s">
        <v>737</v>
      </c>
      <c r="E50" s="176" t="s">
        <v>781</v>
      </c>
      <c r="F50" s="177">
        <v>43266</v>
      </c>
      <c r="G50" s="177">
        <v>43278</v>
      </c>
      <c r="H50" s="178">
        <v>570</v>
      </c>
      <c r="I50" s="178">
        <v>1</v>
      </c>
      <c r="J50" s="175" t="s">
        <v>738</v>
      </c>
      <c r="K50" s="175" t="s">
        <v>739</v>
      </c>
      <c r="L50" s="175" t="s">
        <v>782</v>
      </c>
      <c r="M50" s="175" t="s">
        <v>783</v>
      </c>
      <c r="N50" s="175" t="s">
        <v>742</v>
      </c>
      <c r="O50" s="179">
        <v>-268688156</v>
      </c>
      <c r="P50" s="175" t="s">
        <v>64</v>
      </c>
      <c r="Q50" s="180">
        <v>-268688156</v>
      </c>
      <c r="R50" s="175" t="s">
        <v>412</v>
      </c>
      <c r="S50" s="175" t="s">
        <v>412</v>
      </c>
      <c r="T50" s="175" t="s">
        <v>430</v>
      </c>
      <c r="U50" s="175" t="s">
        <v>742</v>
      </c>
      <c r="V50" s="175" t="s">
        <v>742</v>
      </c>
      <c r="W50" s="175" t="s">
        <v>412</v>
      </c>
      <c r="X50" s="175" t="s">
        <v>743</v>
      </c>
      <c r="Y50" s="175" t="s">
        <v>744</v>
      </c>
      <c r="Z50" s="175" t="s">
        <v>742</v>
      </c>
      <c r="AA50" s="175" t="s">
        <v>742</v>
      </c>
      <c r="AB50" s="175" t="s">
        <v>742</v>
      </c>
      <c r="AC50" s="175" t="s">
        <v>742</v>
      </c>
      <c r="AD50" s="175" t="s">
        <v>742</v>
      </c>
      <c r="AE50" s="175" t="s">
        <v>742</v>
      </c>
      <c r="AF50" s="175" t="s">
        <v>742</v>
      </c>
      <c r="AG50" s="175" t="s">
        <v>742</v>
      </c>
      <c r="AH50" s="175" t="s">
        <v>736</v>
      </c>
      <c r="AI50" s="175" t="s">
        <v>745</v>
      </c>
      <c r="AJ50" s="175" t="s">
        <v>746</v>
      </c>
      <c r="AK50" s="175" t="s">
        <v>747</v>
      </c>
      <c r="AL50" s="175" t="s">
        <v>748</v>
      </c>
      <c r="AM50" s="175" t="s">
        <v>749</v>
      </c>
      <c r="AN50" s="175" t="s">
        <v>750</v>
      </c>
      <c r="AO50" s="175" t="s">
        <v>751</v>
      </c>
      <c r="AP50" s="175" t="s">
        <v>752</v>
      </c>
    </row>
    <row r="51" spans="1:42" s="173" customFormat="1" ht="15" x14ac:dyDescent="0.25">
      <c r="A51" s="175" t="s">
        <v>735</v>
      </c>
      <c r="B51" s="175" t="s">
        <v>753</v>
      </c>
      <c r="C51" s="175" t="s">
        <v>1143</v>
      </c>
      <c r="D51" s="175" t="s">
        <v>737</v>
      </c>
      <c r="E51" s="176" t="s">
        <v>781</v>
      </c>
      <c r="F51" s="177">
        <v>43278</v>
      </c>
      <c r="G51" s="177">
        <v>43278</v>
      </c>
      <c r="H51" s="178">
        <v>570</v>
      </c>
      <c r="I51" s="178">
        <v>3</v>
      </c>
      <c r="J51" s="175" t="s">
        <v>738</v>
      </c>
      <c r="K51" s="175" t="s">
        <v>739</v>
      </c>
      <c r="L51" s="175" t="s">
        <v>784</v>
      </c>
      <c r="M51" s="175" t="s">
        <v>785</v>
      </c>
      <c r="N51" s="175" t="s">
        <v>742</v>
      </c>
      <c r="O51" s="179">
        <v>268679269</v>
      </c>
      <c r="P51" s="175" t="s">
        <v>64</v>
      </c>
      <c r="Q51" s="180">
        <v>268679269</v>
      </c>
      <c r="R51" s="175" t="s">
        <v>412</v>
      </c>
      <c r="S51" s="175" t="s">
        <v>412</v>
      </c>
      <c r="T51" s="175" t="s">
        <v>430</v>
      </c>
      <c r="U51" s="175" t="s">
        <v>742</v>
      </c>
      <c r="V51" s="175" t="s">
        <v>742</v>
      </c>
      <c r="W51" s="175" t="s">
        <v>412</v>
      </c>
      <c r="X51" s="175" t="s">
        <v>743</v>
      </c>
      <c r="Y51" s="175" t="s">
        <v>744</v>
      </c>
      <c r="Z51" s="175" t="s">
        <v>742</v>
      </c>
      <c r="AA51" s="175" t="s">
        <v>742</v>
      </c>
      <c r="AB51" s="175" t="s">
        <v>742</v>
      </c>
      <c r="AC51" s="175" t="s">
        <v>742</v>
      </c>
      <c r="AD51" s="175" t="s">
        <v>742</v>
      </c>
      <c r="AE51" s="175" t="s">
        <v>742</v>
      </c>
      <c r="AF51" s="175" t="s">
        <v>742</v>
      </c>
      <c r="AG51" s="175" t="s">
        <v>742</v>
      </c>
      <c r="AH51" s="175" t="s">
        <v>753</v>
      </c>
      <c r="AI51" s="175" t="s">
        <v>756</v>
      </c>
      <c r="AJ51" s="175" t="s">
        <v>746</v>
      </c>
      <c r="AK51" s="175" t="s">
        <v>747</v>
      </c>
      <c r="AL51" s="175" t="s">
        <v>748</v>
      </c>
      <c r="AM51" s="175" t="s">
        <v>749</v>
      </c>
      <c r="AN51" s="175" t="s">
        <v>750</v>
      </c>
      <c r="AO51" s="175" t="s">
        <v>751</v>
      </c>
      <c r="AP51" s="175" t="s">
        <v>752</v>
      </c>
    </row>
    <row r="52" spans="1:42" s="173" customFormat="1" ht="15" x14ac:dyDescent="0.25">
      <c r="A52" s="175" t="s">
        <v>735</v>
      </c>
      <c r="B52" s="175" t="s">
        <v>753</v>
      </c>
      <c r="C52" s="175" t="s">
        <v>1143</v>
      </c>
      <c r="D52" s="175" t="s">
        <v>737</v>
      </c>
      <c r="E52" s="176" t="s">
        <v>781</v>
      </c>
      <c r="F52" s="177">
        <v>43278</v>
      </c>
      <c r="G52" s="177">
        <v>43278</v>
      </c>
      <c r="H52" s="178">
        <v>570</v>
      </c>
      <c r="I52" s="178">
        <v>5</v>
      </c>
      <c r="J52" s="175" t="s">
        <v>738</v>
      </c>
      <c r="K52" s="175" t="s">
        <v>739</v>
      </c>
      <c r="L52" s="175" t="s">
        <v>784</v>
      </c>
      <c r="M52" s="175" t="s">
        <v>786</v>
      </c>
      <c r="N52" s="175" t="s">
        <v>742</v>
      </c>
      <c r="O52" s="179">
        <v>-268688156</v>
      </c>
      <c r="P52" s="175" t="s">
        <v>64</v>
      </c>
      <c r="Q52" s="180">
        <v>-268688156</v>
      </c>
      <c r="R52" s="175" t="s">
        <v>412</v>
      </c>
      <c r="S52" s="175" t="s">
        <v>412</v>
      </c>
      <c r="T52" s="175" t="s">
        <v>430</v>
      </c>
      <c r="U52" s="175" t="s">
        <v>742</v>
      </c>
      <c r="V52" s="175" t="s">
        <v>742</v>
      </c>
      <c r="W52" s="175" t="s">
        <v>412</v>
      </c>
      <c r="X52" s="175" t="s">
        <v>743</v>
      </c>
      <c r="Y52" s="175" t="s">
        <v>744</v>
      </c>
      <c r="Z52" s="175" t="s">
        <v>742</v>
      </c>
      <c r="AA52" s="175" t="s">
        <v>742</v>
      </c>
      <c r="AB52" s="175" t="s">
        <v>742</v>
      </c>
      <c r="AC52" s="175" t="s">
        <v>742</v>
      </c>
      <c r="AD52" s="175" t="s">
        <v>742</v>
      </c>
      <c r="AE52" s="175" t="s">
        <v>742</v>
      </c>
      <c r="AF52" s="175" t="s">
        <v>742</v>
      </c>
      <c r="AG52" s="175" t="s">
        <v>742</v>
      </c>
      <c r="AH52" s="175" t="s">
        <v>753</v>
      </c>
      <c r="AI52" s="175" t="s">
        <v>756</v>
      </c>
      <c r="AJ52" s="175" t="s">
        <v>746</v>
      </c>
      <c r="AK52" s="175" t="s">
        <v>747</v>
      </c>
      <c r="AL52" s="175" t="s">
        <v>748</v>
      </c>
      <c r="AM52" s="175" t="s">
        <v>749</v>
      </c>
      <c r="AN52" s="175" t="s">
        <v>750</v>
      </c>
      <c r="AO52" s="175" t="s">
        <v>751</v>
      </c>
      <c r="AP52" s="175" t="s">
        <v>752</v>
      </c>
    </row>
    <row r="53" spans="1:42" s="173" customFormat="1" ht="15" x14ac:dyDescent="0.25">
      <c r="A53" s="175" t="s">
        <v>735</v>
      </c>
      <c r="B53" s="175" t="s">
        <v>736</v>
      </c>
      <c r="C53" s="175" t="s">
        <v>1139</v>
      </c>
      <c r="D53" s="175" t="s">
        <v>737</v>
      </c>
      <c r="E53" s="176" t="s">
        <v>781</v>
      </c>
      <c r="F53" s="177">
        <v>43266</v>
      </c>
      <c r="G53" s="177">
        <v>43278</v>
      </c>
      <c r="H53" s="178">
        <v>570</v>
      </c>
      <c r="I53" s="178">
        <v>14</v>
      </c>
      <c r="J53" s="175" t="s">
        <v>738</v>
      </c>
      <c r="K53" s="175" t="s">
        <v>739</v>
      </c>
      <c r="L53" s="175" t="s">
        <v>787</v>
      </c>
      <c r="M53" s="175" t="s">
        <v>783</v>
      </c>
      <c r="N53" s="175" t="s">
        <v>742</v>
      </c>
      <c r="O53" s="179">
        <v>-115525939</v>
      </c>
      <c r="P53" s="175" t="s">
        <v>64</v>
      </c>
      <c r="Q53" s="180">
        <v>-115525939</v>
      </c>
      <c r="R53" s="175" t="s">
        <v>412</v>
      </c>
      <c r="S53" s="175" t="s">
        <v>412</v>
      </c>
      <c r="T53" s="175" t="s">
        <v>430</v>
      </c>
      <c r="U53" s="175" t="s">
        <v>742</v>
      </c>
      <c r="V53" s="175" t="s">
        <v>742</v>
      </c>
      <c r="W53" s="175" t="s">
        <v>412</v>
      </c>
      <c r="X53" s="175" t="s">
        <v>759</v>
      </c>
      <c r="Y53" s="175" t="s">
        <v>744</v>
      </c>
      <c r="Z53" s="175" t="s">
        <v>742</v>
      </c>
      <c r="AA53" s="175" t="s">
        <v>742</v>
      </c>
      <c r="AB53" s="175" t="s">
        <v>742</v>
      </c>
      <c r="AC53" s="175" t="s">
        <v>742</v>
      </c>
      <c r="AD53" s="175" t="s">
        <v>742</v>
      </c>
      <c r="AE53" s="175" t="s">
        <v>742</v>
      </c>
      <c r="AF53" s="175" t="s">
        <v>742</v>
      </c>
      <c r="AG53" s="175" t="s">
        <v>742</v>
      </c>
      <c r="AH53" s="175" t="s">
        <v>736</v>
      </c>
      <c r="AI53" s="175" t="s">
        <v>745</v>
      </c>
      <c r="AJ53" s="175" t="s">
        <v>746</v>
      </c>
      <c r="AK53" s="175" t="s">
        <v>747</v>
      </c>
      <c r="AL53" s="175" t="s">
        <v>748</v>
      </c>
      <c r="AM53" s="175" t="s">
        <v>749</v>
      </c>
      <c r="AN53" s="175" t="s">
        <v>760</v>
      </c>
      <c r="AO53" s="175" t="s">
        <v>761</v>
      </c>
      <c r="AP53" s="175" t="s">
        <v>752</v>
      </c>
    </row>
    <row r="54" spans="1:42" s="173" customFormat="1" ht="15" x14ac:dyDescent="0.25">
      <c r="A54" s="175" t="s">
        <v>735</v>
      </c>
      <c r="B54" s="175" t="s">
        <v>753</v>
      </c>
      <c r="C54" s="175" t="s">
        <v>1143</v>
      </c>
      <c r="D54" s="175" t="s">
        <v>737</v>
      </c>
      <c r="E54" s="176" t="s">
        <v>781</v>
      </c>
      <c r="F54" s="177">
        <v>43278</v>
      </c>
      <c r="G54" s="177">
        <v>43278</v>
      </c>
      <c r="H54" s="178">
        <v>570</v>
      </c>
      <c r="I54" s="178">
        <v>16</v>
      </c>
      <c r="J54" s="175" t="s">
        <v>738</v>
      </c>
      <c r="K54" s="175" t="s">
        <v>739</v>
      </c>
      <c r="L54" s="175" t="s">
        <v>788</v>
      </c>
      <c r="M54" s="175" t="s">
        <v>785</v>
      </c>
      <c r="N54" s="175" t="s">
        <v>742</v>
      </c>
      <c r="O54" s="179">
        <v>110867517</v>
      </c>
      <c r="P54" s="175" t="s">
        <v>64</v>
      </c>
      <c r="Q54" s="180">
        <v>110867517</v>
      </c>
      <c r="R54" s="175" t="s">
        <v>412</v>
      </c>
      <c r="S54" s="175" t="s">
        <v>412</v>
      </c>
      <c r="T54" s="175" t="s">
        <v>430</v>
      </c>
      <c r="U54" s="175" t="s">
        <v>742</v>
      </c>
      <c r="V54" s="175" t="s">
        <v>742</v>
      </c>
      <c r="W54" s="175" t="s">
        <v>412</v>
      </c>
      <c r="X54" s="175" t="s">
        <v>759</v>
      </c>
      <c r="Y54" s="175" t="s">
        <v>744</v>
      </c>
      <c r="Z54" s="175" t="s">
        <v>742</v>
      </c>
      <c r="AA54" s="175" t="s">
        <v>742</v>
      </c>
      <c r="AB54" s="175" t="s">
        <v>742</v>
      </c>
      <c r="AC54" s="175" t="s">
        <v>742</v>
      </c>
      <c r="AD54" s="175" t="s">
        <v>742</v>
      </c>
      <c r="AE54" s="175" t="s">
        <v>742</v>
      </c>
      <c r="AF54" s="175" t="s">
        <v>742</v>
      </c>
      <c r="AG54" s="175" t="s">
        <v>742</v>
      </c>
      <c r="AH54" s="175" t="s">
        <v>753</v>
      </c>
      <c r="AI54" s="175" t="s">
        <v>756</v>
      </c>
      <c r="AJ54" s="175" t="s">
        <v>746</v>
      </c>
      <c r="AK54" s="175" t="s">
        <v>747</v>
      </c>
      <c r="AL54" s="175" t="s">
        <v>748</v>
      </c>
      <c r="AM54" s="175" t="s">
        <v>749</v>
      </c>
      <c r="AN54" s="175" t="s">
        <v>760</v>
      </c>
      <c r="AO54" s="175" t="s">
        <v>761</v>
      </c>
      <c r="AP54" s="175" t="s">
        <v>752</v>
      </c>
    </row>
    <row r="55" spans="1:42" s="173" customFormat="1" ht="15" x14ac:dyDescent="0.25">
      <c r="A55" s="175" t="s">
        <v>735</v>
      </c>
      <c r="B55" s="175" t="s">
        <v>753</v>
      </c>
      <c r="C55" s="175" t="s">
        <v>1143</v>
      </c>
      <c r="D55" s="175" t="s">
        <v>737</v>
      </c>
      <c r="E55" s="176" t="s">
        <v>781</v>
      </c>
      <c r="F55" s="177">
        <v>43278</v>
      </c>
      <c r="G55" s="177">
        <v>43278</v>
      </c>
      <c r="H55" s="178">
        <v>570</v>
      </c>
      <c r="I55" s="178">
        <v>18</v>
      </c>
      <c r="J55" s="175" t="s">
        <v>738</v>
      </c>
      <c r="K55" s="175" t="s">
        <v>739</v>
      </c>
      <c r="L55" s="175" t="s">
        <v>788</v>
      </c>
      <c r="M55" s="175" t="s">
        <v>786</v>
      </c>
      <c r="N55" s="175" t="s">
        <v>742</v>
      </c>
      <c r="O55" s="179">
        <v>-115525939</v>
      </c>
      <c r="P55" s="175" t="s">
        <v>64</v>
      </c>
      <c r="Q55" s="180">
        <v>-115525939</v>
      </c>
      <c r="R55" s="175" t="s">
        <v>412</v>
      </c>
      <c r="S55" s="175" t="s">
        <v>412</v>
      </c>
      <c r="T55" s="175" t="s">
        <v>430</v>
      </c>
      <c r="U55" s="175" t="s">
        <v>742</v>
      </c>
      <c r="V55" s="175" t="s">
        <v>742</v>
      </c>
      <c r="W55" s="175" t="s">
        <v>412</v>
      </c>
      <c r="X55" s="175" t="s">
        <v>759</v>
      </c>
      <c r="Y55" s="175" t="s">
        <v>744</v>
      </c>
      <c r="Z55" s="175" t="s">
        <v>742</v>
      </c>
      <c r="AA55" s="175" t="s">
        <v>742</v>
      </c>
      <c r="AB55" s="175" t="s">
        <v>742</v>
      </c>
      <c r="AC55" s="175" t="s">
        <v>742</v>
      </c>
      <c r="AD55" s="175" t="s">
        <v>742</v>
      </c>
      <c r="AE55" s="175" t="s">
        <v>742</v>
      </c>
      <c r="AF55" s="175" t="s">
        <v>742</v>
      </c>
      <c r="AG55" s="175" t="s">
        <v>742</v>
      </c>
      <c r="AH55" s="175" t="s">
        <v>753</v>
      </c>
      <c r="AI55" s="175" t="s">
        <v>756</v>
      </c>
      <c r="AJ55" s="175" t="s">
        <v>746</v>
      </c>
      <c r="AK55" s="175" t="s">
        <v>747</v>
      </c>
      <c r="AL55" s="175" t="s">
        <v>748</v>
      </c>
      <c r="AM55" s="175" t="s">
        <v>749</v>
      </c>
      <c r="AN55" s="175" t="s">
        <v>760</v>
      </c>
      <c r="AO55" s="175" t="s">
        <v>761</v>
      </c>
      <c r="AP55" s="175" t="s">
        <v>752</v>
      </c>
    </row>
    <row r="56" spans="1:42" s="173" customFormat="1" ht="15" x14ac:dyDescent="0.25">
      <c r="A56" s="175" t="s">
        <v>735</v>
      </c>
      <c r="B56" s="175" t="s">
        <v>736</v>
      </c>
      <c r="C56" s="175" t="s">
        <v>1139</v>
      </c>
      <c r="D56" s="175" t="s">
        <v>737</v>
      </c>
      <c r="E56" s="176" t="s">
        <v>789</v>
      </c>
      <c r="F56" s="177">
        <v>43235</v>
      </c>
      <c r="G56" s="177">
        <v>43248</v>
      </c>
      <c r="H56" s="178">
        <v>536</v>
      </c>
      <c r="I56" s="178">
        <v>1</v>
      </c>
      <c r="J56" s="175" t="s">
        <v>738</v>
      </c>
      <c r="K56" s="175" t="s">
        <v>739</v>
      </c>
      <c r="L56" s="175" t="s">
        <v>790</v>
      </c>
      <c r="M56" s="175" t="s">
        <v>791</v>
      </c>
      <c r="N56" s="175" t="s">
        <v>742</v>
      </c>
      <c r="O56" s="179">
        <v>-268679269</v>
      </c>
      <c r="P56" s="175" t="s">
        <v>64</v>
      </c>
      <c r="Q56" s="180">
        <v>-268679269</v>
      </c>
      <c r="R56" s="175" t="s">
        <v>412</v>
      </c>
      <c r="S56" s="175" t="s">
        <v>412</v>
      </c>
      <c r="T56" s="175" t="s">
        <v>430</v>
      </c>
      <c r="U56" s="175" t="s">
        <v>742</v>
      </c>
      <c r="V56" s="175" t="s">
        <v>742</v>
      </c>
      <c r="W56" s="175" t="s">
        <v>412</v>
      </c>
      <c r="X56" s="175" t="s">
        <v>743</v>
      </c>
      <c r="Y56" s="175" t="s">
        <v>744</v>
      </c>
      <c r="Z56" s="175" t="s">
        <v>742</v>
      </c>
      <c r="AA56" s="175" t="s">
        <v>742</v>
      </c>
      <c r="AB56" s="175" t="s">
        <v>742</v>
      </c>
      <c r="AC56" s="175" t="s">
        <v>742</v>
      </c>
      <c r="AD56" s="175" t="s">
        <v>742</v>
      </c>
      <c r="AE56" s="175" t="s">
        <v>742</v>
      </c>
      <c r="AF56" s="175" t="s">
        <v>742</v>
      </c>
      <c r="AG56" s="175" t="s">
        <v>742</v>
      </c>
      <c r="AH56" s="175" t="s">
        <v>736</v>
      </c>
      <c r="AI56" s="175" t="s">
        <v>745</v>
      </c>
      <c r="AJ56" s="175" t="s">
        <v>746</v>
      </c>
      <c r="AK56" s="175" t="s">
        <v>747</v>
      </c>
      <c r="AL56" s="175" t="s">
        <v>748</v>
      </c>
      <c r="AM56" s="175" t="s">
        <v>749</v>
      </c>
      <c r="AN56" s="175" t="s">
        <v>750</v>
      </c>
      <c r="AO56" s="175" t="s">
        <v>751</v>
      </c>
      <c r="AP56" s="175" t="s">
        <v>752</v>
      </c>
    </row>
    <row r="57" spans="1:42" s="173" customFormat="1" ht="15" x14ac:dyDescent="0.25">
      <c r="A57" s="175" t="s">
        <v>735</v>
      </c>
      <c r="B57" s="175" t="s">
        <v>753</v>
      </c>
      <c r="C57" s="175" t="s">
        <v>1143</v>
      </c>
      <c r="D57" s="175" t="s">
        <v>737</v>
      </c>
      <c r="E57" s="176" t="s">
        <v>789</v>
      </c>
      <c r="F57" s="177">
        <v>43245</v>
      </c>
      <c r="G57" s="177">
        <v>43248</v>
      </c>
      <c r="H57" s="178">
        <v>536</v>
      </c>
      <c r="I57" s="178">
        <v>3</v>
      </c>
      <c r="J57" s="175" t="s">
        <v>738</v>
      </c>
      <c r="K57" s="175" t="s">
        <v>739</v>
      </c>
      <c r="L57" s="175" t="s">
        <v>792</v>
      </c>
      <c r="M57" s="175" t="s">
        <v>793</v>
      </c>
      <c r="N57" s="175" t="s">
        <v>742</v>
      </c>
      <c r="O57" s="179">
        <v>260381534</v>
      </c>
      <c r="P57" s="175" t="s">
        <v>64</v>
      </c>
      <c r="Q57" s="180">
        <v>260381534</v>
      </c>
      <c r="R57" s="175" t="s">
        <v>412</v>
      </c>
      <c r="S57" s="175" t="s">
        <v>412</v>
      </c>
      <c r="T57" s="175" t="s">
        <v>430</v>
      </c>
      <c r="U57" s="175" t="s">
        <v>742</v>
      </c>
      <c r="V57" s="175" t="s">
        <v>742</v>
      </c>
      <c r="W57" s="175" t="s">
        <v>412</v>
      </c>
      <c r="X57" s="175" t="s">
        <v>743</v>
      </c>
      <c r="Y57" s="175" t="s">
        <v>744</v>
      </c>
      <c r="Z57" s="175" t="s">
        <v>742</v>
      </c>
      <c r="AA57" s="175" t="s">
        <v>742</v>
      </c>
      <c r="AB57" s="175" t="s">
        <v>742</v>
      </c>
      <c r="AC57" s="175" t="s">
        <v>742</v>
      </c>
      <c r="AD57" s="175" t="s">
        <v>742</v>
      </c>
      <c r="AE57" s="175" t="s">
        <v>742</v>
      </c>
      <c r="AF57" s="175" t="s">
        <v>742</v>
      </c>
      <c r="AG57" s="175" t="s">
        <v>742</v>
      </c>
      <c r="AH57" s="175" t="s">
        <v>753</v>
      </c>
      <c r="AI57" s="175" t="s">
        <v>756</v>
      </c>
      <c r="AJ57" s="175" t="s">
        <v>746</v>
      </c>
      <c r="AK57" s="175" t="s">
        <v>747</v>
      </c>
      <c r="AL57" s="175" t="s">
        <v>748</v>
      </c>
      <c r="AM57" s="175" t="s">
        <v>749</v>
      </c>
      <c r="AN57" s="175" t="s">
        <v>750</v>
      </c>
      <c r="AO57" s="175" t="s">
        <v>751</v>
      </c>
      <c r="AP57" s="175" t="s">
        <v>752</v>
      </c>
    </row>
    <row r="58" spans="1:42" s="173" customFormat="1" ht="15" x14ac:dyDescent="0.25">
      <c r="A58" s="175" t="s">
        <v>735</v>
      </c>
      <c r="B58" s="175" t="s">
        <v>753</v>
      </c>
      <c r="C58" s="175" t="s">
        <v>1143</v>
      </c>
      <c r="D58" s="175" t="s">
        <v>737</v>
      </c>
      <c r="E58" s="176" t="s">
        <v>789</v>
      </c>
      <c r="F58" s="177">
        <v>43245</v>
      </c>
      <c r="G58" s="177">
        <v>43248</v>
      </c>
      <c r="H58" s="178">
        <v>536</v>
      </c>
      <c r="I58" s="178">
        <v>5</v>
      </c>
      <c r="J58" s="175" t="s">
        <v>738</v>
      </c>
      <c r="K58" s="175" t="s">
        <v>739</v>
      </c>
      <c r="L58" s="175" t="s">
        <v>792</v>
      </c>
      <c r="M58" s="175" t="s">
        <v>794</v>
      </c>
      <c r="N58" s="175" t="s">
        <v>742</v>
      </c>
      <c r="O58" s="179">
        <v>-268679269</v>
      </c>
      <c r="P58" s="175" t="s">
        <v>64</v>
      </c>
      <c r="Q58" s="180">
        <v>-268679269</v>
      </c>
      <c r="R58" s="175" t="s">
        <v>412</v>
      </c>
      <c r="S58" s="175" t="s">
        <v>412</v>
      </c>
      <c r="T58" s="175" t="s">
        <v>430</v>
      </c>
      <c r="U58" s="175" t="s">
        <v>742</v>
      </c>
      <c r="V58" s="175" t="s">
        <v>742</v>
      </c>
      <c r="W58" s="175" t="s">
        <v>412</v>
      </c>
      <c r="X58" s="175" t="s">
        <v>743</v>
      </c>
      <c r="Y58" s="175" t="s">
        <v>744</v>
      </c>
      <c r="Z58" s="175" t="s">
        <v>742</v>
      </c>
      <c r="AA58" s="175" t="s">
        <v>742</v>
      </c>
      <c r="AB58" s="175" t="s">
        <v>742</v>
      </c>
      <c r="AC58" s="175" t="s">
        <v>742</v>
      </c>
      <c r="AD58" s="175" t="s">
        <v>742</v>
      </c>
      <c r="AE58" s="175" t="s">
        <v>742</v>
      </c>
      <c r="AF58" s="175" t="s">
        <v>742</v>
      </c>
      <c r="AG58" s="175" t="s">
        <v>742</v>
      </c>
      <c r="AH58" s="175" t="s">
        <v>753</v>
      </c>
      <c r="AI58" s="175" t="s">
        <v>756</v>
      </c>
      <c r="AJ58" s="175" t="s">
        <v>746</v>
      </c>
      <c r="AK58" s="175" t="s">
        <v>747</v>
      </c>
      <c r="AL58" s="175" t="s">
        <v>748</v>
      </c>
      <c r="AM58" s="175" t="s">
        <v>749</v>
      </c>
      <c r="AN58" s="175" t="s">
        <v>750</v>
      </c>
      <c r="AO58" s="175" t="s">
        <v>751</v>
      </c>
      <c r="AP58" s="175" t="s">
        <v>752</v>
      </c>
    </row>
    <row r="59" spans="1:42" s="173" customFormat="1" ht="15" x14ac:dyDescent="0.25">
      <c r="A59" s="175" t="s">
        <v>735</v>
      </c>
      <c r="B59" s="175" t="s">
        <v>736</v>
      </c>
      <c r="C59" s="175" t="s">
        <v>1139</v>
      </c>
      <c r="D59" s="175" t="s">
        <v>737</v>
      </c>
      <c r="E59" s="176" t="s">
        <v>789</v>
      </c>
      <c r="F59" s="177">
        <v>43235</v>
      </c>
      <c r="G59" s="177">
        <v>43248</v>
      </c>
      <c r="H59" s="178">
        <v>536</v>
      </c>
      <c r="I59" s="178">
        <v>14</v>
      </c>
      <c r="J59" s="175" t="s">
        <v>738</v>
      </c>
      <c r="K59" s="175" t="s">
        <v>739</v>
      </c>
      <c r="L59" s="175" t="s">
        <v>795</v>
      </c>
      <c r="M59" s="175" t="s">
        <v>791</v>
      </c>
      <c r="N59" s="175" t="s">
        <v>742</v>
      </c>
      <c r="O59" s="179">
        <v>-110867517</v>
      </c>
      <c r="P59" s="175" t="s">
        <v>64</v>
      </c>
      <c r="Q59" s="180">
        <v>-110867517</v>
      </c>
      <c r="R59" s="175" t="s">
        <v>412</v>
      </c>
      <c r="S59" s="175" t="s">
        <v>412</v>
      </c>
      <c r="T59" s="175" t="s">
        <v>430</v>
      </c>
      <c r="U59" s="175" t="s">
        <v>742</v>
      </c>
      <c r="V59" s="175" t="s">
        <v>742</v>
      </c>
      <c r="W59" s="175" t="s">
        <v>412</v>
      </c>
      <c r="X59" s="175" t="s">
        <v>759</v>
      </c>
      <c r="Y59" s="175" t="s">
        <v>744</v>
      </c>
      <c r="Z59" s="175" t="s">
        <v>742</v>
      </c>
      <c r="AA59" s="175" t="s">
        <v>742</v>
      </c>
      <c r="AB59" s="175" t="s">
        <v>742</v>
      </c>
      <c r="AC59" s="175" t="s">
        <v>742</v>
      </c>
      <c r="AD59" s="175" t="s">
        <v>742</v>
      </c>
      <c r="AE59" s="175" t="s">
        <v>742</v>
      </c>
      <c r="AF59" s="175" t="s">
        <v>742</v>
      </c>
      <c r="AG59" s="175" t="s">
        <v>742</v>
      </c>
      <c r="AH59" s="175" t="s">
        <v>736</v>
      </c>
      <c r="AI59" s="175" t="s">
        <v>745</v>
      </c>
      <c r="AJ59" s="175" t="s">
        <v>746</v>
      </c>
      <c r="AK59" s="175" t="s">
        <v>747</v>
      </c>
      <c r="AL59" s="175" t="s">
        <v>748</v>
      </c>
      <c r="AM59" s="175" t="s">
        <v>749</v>
      </c>
      <c r="AN59" s="175" t="s">
        <v>760</v>
      </c>
      <c r="AO59" s="175" t="s">
        <v>761</v>
      </c>
      <c r="AP59" s="175" t="s">
        <v>752</v>
      </c>
    </row>
    <row r="60" spans="1:42" s="173" customFormat="1" ht="15" x14ac:dyDescent="0.25">
      <c r="A60" s="175" t="s">
        <v>735</v>
      </c>
      <c r="B60" s="175" t="s">
        <v>753</v>
      </c>
      <c r="C60" s="175" t="s">
        <v>1143</v>
      </c>
      <c r="D60" s="175" t="s">
        <v>737</v>
      </c>
      <c r="E60" s="176" t="s">
        <v>789</v>
      </c>
      <c r="F60" s="177">
        <v>43245</v>
      </c>
      <c r="G60" s="177">
        <v>43248</v>
      </c>
      <c r="H60" s="178">
        <v>536</v>
      </c>
      <c r="I60" s="178">
        <v>16</v>
      </c>
      <c r="J60" s="175" t="s">
        <v>738</v>
      </c>
      <c r="K60" s="175" t="s">
        <v>739</v>
      </c>
      <c r="L60" s="175" t="s">
        <v>796</v>
      </c>
      <c r="M60" s="175" t="s">
        <v>793</v>
      </c>
      <c r="N60" s="175" t="s">
        <v>742</v>
      </c>
      <c r="O60" s="179">
        <v>112462558</v>
      </c>
      <c r="P60" s="175" t="s">
        <v>64</v>
      </c>
      <c r="Q60" s="180">
        <v>112462558</v>
      </c>
      <c r="R60" s="175" t="s">
        <v>412</v>
      </c>
      <c r="S60" s="175" t="s">
        <v>412</v>
      </c>
      <c r="T60" s="175" t="s">
        <v>430</v>
      </c>
      <c r="U60" s="175" t="s">
        <v>742</v>
      </c>
      <c r="V60" s="175" t="s">
        <v>742</v>
      </c>
      <c r="W60" s="175" t="s">
        <v>412</v>
      </c>
      <c r="X60" s="175" t="s">
        <v>759</v>
      </c>
      <c r="Y60" s="175" t="s">
        <v>744</v>
      </c>
      <c r="Z60" s="175" t="s">
        <v>742</v>
      </c>
      <c r="AA60" s="175" t="s">
        <v>742</v>
      </c>
      <c r="AB60" s="175" t="s">
        <v>742</v>
      </c>
      <c r="AC60" s="175" t="s">
        <v>742</v>
      </c>
      <c r="AD60" s="175" t="s">
        <v>742</v>
      </c>
      <c r="AE60" s="175" t="s">
        <v>742</v>
      </c>
      <c r="AF60" s="175" t="s">
        <v>742</v>
      </c>
      <c r="AG60" s="175" t="s">
        <v>742</v>
      </c>
      <c r="AH60" s="175" t="s">
        <v>753</v>
      </c>
      <c r="AI60" s="175" t="s">
        <v>756</v>
      </c>
      <c r="AJ60" s="175" t="s">
        <v>746</v>
      </c>
      <c r="AK60" s="175" t="s">
        <v>747</v>
      </c>
      <c r="AL60" s="175" t="s">
        <v>748</v>
      </c>
      <c r="AM60" s="175" t="s">
        <v>749</v>
      </c>
      <c r="AN60" s="175" t="s">
        <v>760</v>
      </c>
      <c r="AO60" s="175" t="s">
        <v>761</v>
      </c>
      <c r="AP60" s="175" t="s">
        <v>752</v>
      </c>
    </row>
    <row r="61" spans="1:42" s="173" customFormat="1" ht="15" x14ac:dyDescent="0.25">
      <c r="A61" s="175" t="s">
        <v>735</v>
      </c>
      <c r="B61" s="175" t="s">
        <v>753</v>
      </c>
      <c r="C61" s="175" t="s">
        <v>1143</v>
      </c>
      <c r="D61" s="175" t="s">
        <v>737</v>
      </c>
      <c r="E61" s="176" t="s">
        <v>789</v>
      </c>
      <c r="F61" s="177">
        <v>43245</v>
      </c>
      <c r="G61" s="177">
        <v>43248</v>
      </c>
      <c r="H61" s="178">
        <v>536</v>
      </c>
      <c r="I61" s="178">
        <v>18</v>
      </c>
      <c r="J61" s="175" t="s">
        <v>738</v>
      </c>
      <c r="K61" s="175" t="s">
        <v>739</v>
      </c>
      <c r="L61" s="175" t="s">
        <v>796</v>
      </c>
      <c r="M61" s="175" t="s">
        <v>794</v>
      </c>
      <c r="N61" s="175" t="s">
        <v>742</v>
      </c>
      <c r="O61" s="179">
        <v>-110867517</v>
      </c>
      <c r="P61" s="175" t="s">
        <v>64</v>
      </c>
      <c r="Q61" s="180">
        <v>-110867517</v>
      </c>
      <c r="R61" s="175" t="s">
        <v>412</v>
      </c>
      <c r="S61" s="175" t="s">
        <v>412</v>
      </c>
      <c r="T61" s="175" t="s">
        <v>430</v>
      </c>
      <c r="U61" s="175" t="s">
        <v>742</v>
      </c>
      <c r="V61" s="175" t="s">
        <v>742</v>
      </c>
      <c r="W61" s="175" t="s">
        <v>412</v>
      </c>
      <c r="X61" s="175" t="s">
        <v>759</v>
      </c>
      <c r="Y61" s="175" t="s">
        <v>744</v>
      </c>
      <c r="Z61" s="175" t="s">
        <v>742</v>
      </c>
      <c r="AA61" s="175" t="s">
        <v>742</v>
      </c>
      <c r="AB61" s="175" t="s">
        <v>742</v>
      </c>
      <c r="AC61" s="175" t="s">
        <v>742</v>
      </c>
      <c r="AD61" s="175" t="s">
        <v>742</v>
      </c>
      <c r="AE61" s="175" t="s">
        <v>742</v>
      </c>
      <c r="AF61" s="175" t="s">
        <v>742</v>
      </c>
      <c r="AG61" s="175" t="s">
        <v>742</v>
      </c>
      <c r="AH61" s="175" t="s">
        <v>753</v>
      </c>
      <c r="AI61" s="175" t="s">
        <v>756</v>
      </c>
      <c r="AJ61" s="175" t="s">
        <v>746</v>
      </c>
      <c r="AK61" s="175" t="s">
        <v>747</v>
      </c>
      <c r="AL61" s="175" t="s">
        <v>748</v>
      </c>
      <c r="AM61" s="175" t="s">
        <v>749</v>
      </c>
      <c r="AN61" s="175" t="s">
        <v>760</v>
      </c>
      <c r="AO61" s="175" t="s">
        <v>761</v>
      </c>
      <c r="AP61" s="175" t="s">
        <v>752</v>
      </c>
    </row>
    <row r="62" spans="1:42" s="173" customFormat="1" ht="15" x14ac:dyDescent="0.25">
      <c r="A62" s="175" t="s">
        <v>735</v>
      </c>
      <c r="B62" s="175" t="s">
        <v>736</v>
      </c>
      <c r="C62" s="175" t="s">
        <v>1139</v>
      </c>
      <c r="D62" s="175" t="s">
        <v>737</v>
      </c>
      <c r="E62" s="176" t="s">
        <v>797</v>
      </c>
      <c r="F62" s="177">
        <v>43206</v>
      </c>
      <c r="G62" s="177">
        <v>43214</v>
      </c>
      <c r="H62" s="178">
        <v>506</v>
      </c>
      <c r="I62" s="178">
        <v>1</v>
      </c>
      <c r="J62" s="175" t="s">
        <v>738</v>
      </c>
      <c r="K62" s="175" t="s">
        <v>739</v>
      </c>
      <c r="L62" s="175" t="s">
        <v>798</v>
      </c>
      <c r="M62" s="175" t="s">
        <v>799</v>
      </c>
      <c r="N62" s="175" t="s">
        <v>742</v>
      </c>
      <c r="O62" s="179">
        <v>-260381534</v>
      </c>
      <c r="P62" s="175" t="s">
        <v>64</v>
      </c>
      <c r="Q62" s="180">
        <v>-260381534</v>
      </c>
      <c r="R62" s="175" t="s">
        <v>412</v>
      </c>
      <c r="S62" s="175" t="s">
        <v>412</v>
      </c>
      <c r="T62" s="175" t="s">
        <v>430</v>
      </c>
      <c r="U62" s="175" t="s">
        <v>742</v>
      </c>
      <c r="V62" s="175" t="s">
        <v>742</v>
      </c>
      <c r="W62" s="175" t="s">
        <v>412</v>
      </c>
      <c r="X62" s="175" t="s">
        <v>743</v>
      </c>
      <c r="Y62" s="175" t="s">
        <v>744</v>
      </c>
      <c r="Z62" s="175" t="s">
        <v>742</v>
      </c>
      <c r="AA62" s="175" t="s">
        <v>742</v>
      </c>
      <c r="AB62" s="175" t="s">
        <v>742</v>
      </c>
      <c r="AC62" s="175" t="s">
        <v>742</v>
      </c>
      <c r="AD62" s="175" t="s">
        <v>742</v>
      </c>
      <c r="AE62" s="175" t="s">
        <v>742</v>
      </c>
      <c r="AF62" s="175" t="s">
        <v>742</v>
      </c>
      <c r="AG62" s="175" t="s">
        <v>742</v>
      </c>
      <c r="AH62" s="175" t="s">
        <v>736</v>
      </c>
      <c r="AI62" s="175" t="s">
        <v>745</v>
      </c>
      <c r="AJ62" s="175" t="s">
        <v>746</v>
      </c>
      <c r="AK62" s="175" t="s">
        <v>747</v>
      </c>
      <c r="AL62" s="175" t="s">
        <v>748</v>
      </c>
      <c r="AM62" s="175" t="s">
        <v>749</v>
      </c>
      <c r="AN62" s="175" t="s">
        <v>750</v>
      </c>
      <c r="AO62" s="175" t="s">
        <v>751</v>
      </c>
      <c r="AP62" s="175" t="s">
        <v>752</v>
      </c>
    </row>
    <row r="63" spans="1:42" s="173" customFormat="1" ht="15" x14ac:dyDescent="0.25">
      <c r="A63" s="175" t="s">
        <v>735</v>
      </c>
      <c r="B63" s="175" t="s">
        <v>753</v>
      </c>
      <c r="C63" s="175" t="s">
        <v>1143</v>
      </c>
      <c r="D63" s="175" t="s">
        <v>737</v>
      </c>
      <c r="E63" s="176" t="s">
        <v>797</v>
      </c>
      <c r="F63" s="177">
        <v>43213</v>
      </c>
      <c r="G63" s="177">
        <v>43214</v>
      </c>
      <c r="H63" s="178">
        <v>506</v>
      </c>
      <c r="I63" s="178">
        <v>3</v>
      </c>
      <c r="J63" s="175" t="s">
        <v>738</v>
      </c>
      <c r="K63" s="175" t="s">
        <v>739</v>
      </c>
      <c r="L63" s="175" t="s">
        <v>800</v>
      </c>
      <c r="M63" s="175" t="s">
        <v>801</v>
      </c>
      <c r="N63" s="175" t="s">
        <v>742</v>
      </c>
      <c r="O63" s="179">
        <v>228905986</v>
      </c>
      <c r="P63" s="175" t="s">
        <v>64</v>
      </c>
      <c r="Q63" s="180">
        <v>228905986</v>
      </c>
      <c r="R63" s="175" t="s">
        <v>412</v>
      </c>
      <c r="S63" s="175" t="s">
        <v>412</v>
      </c>
      <c r="T63" s="175" t="s">
        <v>430</v>
      </c>
      <c r="U63" s="175" t="s">
        <v>742</v>
      </c>
      <c r="V63" s="175" t="s">
        <v>742</v>
      </c>
      <c r="W63" s="175" t="s">
        <v>412</v>
      </c>
      <c r="X63" s="175" t="s">
        <v>743</v>
      </c>
      <c r="Y63" s="175" t="s">
        <v>744</v>
      </c>
      <c r="Z63" s="175" t="s">
        <v>742</v>
      </c>
      <c r="AA63" s="175" t="s">
        <v>742</v>
      </c>
      <c r="AB63" s="175" t="s">
        <v>742</v>
      </c>
      <c r="AC63" s="175" t="s">
        <v>742</v>
      </c>
      <c r="AD63" s="175" t="s">
        <v>742</v>
      </c>
      <c r="AE63" s="175" t="s">
        <v>742</v>
      </c>
      <c r="AF63" s="175" t="s">
        <v>742</v>
      </c>
      <c r="AG63" s="175" t="s">
        <v>742</v>
      </c>
      <c r="AH63" s="175" t="s">
        <v>753</v>
      </c>
      <c r="AI63" s="175" t="s">
        <v>756</v>
      </c>
      <c r="AJ63" s="175" t="s">
        <v>746</v>
      </c>
      <c r="AK63" s="175" t="s">
        <v>747</v>
      </c>
      <c r="AL63" s="175" t="s">
        <v>748</v>
      </c>
      <c r="AM63" s="175" t="s">
        <v>749</v>
      </c>
      <c r="AN63" s="175" t="s">
        <v>750</v>
      </c>
      <c r="AO63" s="175" t="s">
        <v>751</v>
      </c>
      <c r="AP63" s="175" t="s">
        <v>752</v>
      </c>
    </row>
    <row r="64" spans="1:42" s="173" customFormat="1" ht="15" x14ac:dyDescent="0.25">
      <c r="A64" s="175" t="s">
        <v>735</v>
      </c>
      <c r="B64" s="175" t="s">
        <v>753</v>
      </c>
      <c r="C64" s="175" t="s">
        <v>1143</v>
      </c>
      <c r="D64" s="175" t="s">
        <v>737</v>
      </c>
      <c r="E64" s="176" t="s">
        <v>797</v>
      </c>
      <c r="F64" s="177">
        <v>43213</v>
      </c>
      <c r="G64" s="177">
        <v>43214</v>
      </c>
      <c r="H64" s="178">
        <v>506</v>
      </c>
      <c r="I64" s="178">
        <v>5</v>
      </c>
      <c r="J64" s="175" t="s">
        <v>738</v>
      </c>
      <c r="K64" s="175" t="s">
        <v>739</v>
      </c>
      <c r="L64" s="175" t="s">
        <v>800</v>
      </c>
      <c r="M64" s="175" t="s">
        <v>802</v>
      </c>
      <c r="N64" s="175" t="s">
        <v>742</v>
      </c>
      <c r="O64" s="179">
        <v>-260381534</v>
      </c>
      <c r="P64" s="175" t="s">
        <v>64</v>
      </c>
      <c r="Q64" s="180">
        <v>-260381534</v>
      </c>
      <c r="R64" s="175" t="s">
        <v>412</v>
      </c>
      <c r="S64" s="175" t="s">
        <v>412</v>
      </c>
      <c r="T64" s="175" t="s">
        <v>430</v>
      </c>
      <c r="U64" s="175" t="s">
        <v>742</v>
      </c>
      <c r="V64" s="175" t="s">
        <v>742</v>
      </c>
      <c r="W64" s="175" t="s">
        <v>412</v>
      </c>
      <c r="X64" s="175" t="s">
        <v>743</v>
      </c>
      <c r="Y64" s="175" t="s">
        <v>744</v>
      </c>
      <c r="Z64" s="175" t="s">
        <v>742</v>
      </c>
      <c r="AA64" s="175" t="s">
        <v>742</v>
      </c>
      <c r="AB64" s="175" t="s">
        <v>742</v>
      </c>
      <c r="AC64" s="175" t="s">
        <v>742</v>
      </c>
      <c r="AD64" s="175" t="s">
        <v>742</v>
      </c>
      <c r="AE64" s="175" t="s">
        <v>742</v>
      </c>
      <c r="AF64" s="175" t="s">
        <v>742</v>
      </c>
      <c r="AG64" s="175" t="s">
        <v>742</v>
      </c>
      <c r="AH64" s="175" t="s">
        <v>753</v>
      </c>
      <c r="AI64" s="175" t="s">
        <v>756</v>
      </c>
      <c r="AJ64" s="175" t="s">
        <v>746</v>
      </c>
      <c r="AK64" s="175" t="s">
        <v>747</v>
      </c>
      <c r="AL64" s="175" t="s">
        <v>748</v>
      </c>
      <c r="AM64" s="175" t="s">
        <v>749</v>
      </c>
      <c r="AN64" s="175" t="s">
        <v>750</v>
      </c>
      <c r="AO64" s="175" t="s">
        <v>751</v>
      </c>
      <c r="AP64" s="175" t="s">
        <v>752</v>
      </c>
    </row>
    <row r="65" spans="1:42" s="173" customFormat="1" ht="15" x14ac:dyDescent="0.25">
      <c r="A65" s="175" t="s">
        <v>735</v>
      </c>
      <c r="B65" s="175" t="s">
        <v>736</v>
      </c>
      <c r="C65" s="175" t="s">
        <v>1139</v>
      </c>
      <c r="D65" s="175" t="s">
        <v>737</v>
      </c>
      <c r="E65" s="176" t="s">
        <v>797</v>
      </c>
      <c r="F65" s="177">
        <v>43206</v>
      </c>
      <c r="G65" s="177">
        <v>43214</v>
      </c>
      <c r="H65" s="178">
        <v>506</v>
      </c>
      <c r="I65" s="178">
        <v>14</v>
      </c>
      <c r="J65" s="175" t="s">
        <v>738</v>
      </c>
      <c r="K65" s="175" t="s">
        <v>739</v>
      </c>
      <c r="L65" s="175" t="s">
        <v>803</v>
      </c>
      <c r="M65" s="175" t="s">
        <v>799</v>
      </c>
      <c r="N65" s="175" t="s">
        <v>742</v>
      </c>
      <c r="O65" s="179">
        <v>-112462558</v>
      </c>
      <c r="P65" s="175" t="s">
        <v>64</v>
      </c>
      <c r="Q65" s="180">
        <v>-112462558</v>
      </c>
      <c r="R65" s="175" t="s">
        <v>412</v>
      </c>
      <c r="S65" s="175" t="s">
        <v>412</v>
      </c>
      <c r="T65" s="175" t="s">
        <v>430</v>
      </c>
      <c r="U65" s="175" t="s">
        <v>742</v>
      </c>
      <c r="V65" s="175" t="s">
        <v>742</v>
      </c>
      <c r="W65" s="175" t="s">
        <v>412</v>
      </c>
      <c r="X65" s="175" t="s">
        <v>759</v>
      </c>
      <c r="Y65" s="175" t="s">
        <v>744</v>
      </c>
      <c r="Z65" s="175" t="s">
        <v>742</v>
      </c>
      <c r="AA65" s="175" t="s">
        <v>742</v>
      </c>
      <c r="AB65" s="175" t="s">
        <v>742</v>
      </c>
      <c r="AC65" s="175" t="s">
        <v>742</v>
      </c>
      <c r="AD65" s="175" t="s">
        <v>742</v>
      </c>
      <c r="AE65" s="175" t="s">
        <v>742</v>
      </c>
      <c r="AF65" s="175" t="s">
        <v>742</v>
      </c>
      <c r="AG65" s="175" t="s">
        <v>742</v>
      </c>
      <c r="AH65" s="175" t="s">
        <v>736</v>
      </c>
      <c r="AI65" s="175" t="s">
        <v>745</v>
      </c>
      <c r="AJ65" s="175" t="s">
        <v>746</v>
      </c>
      <c r="AK65" s="175" t="s">
        <v>747</v>
      </c>
      <c r="AL65" s="175" t="s">
        <v>748</v>
      </c>
      <c r="AM65" s="175" t="s">
        <v>749</v>
      </c>
      <c r="AN65" s="175" t="s">
        <v>760</v>
      </c>
      <c r="AO65" s="175" t="s">
        <v>761</v>
      </c>
      <c r="AP65" s="175" t="s">
        <v>752</v>
      </c>
    </row>
    <row r="66" spans="1:42" s="173" customFormat="1" ht="15" x14ac:dyDescent="0.25">
      <c r="A66" s="175" t="s">
        <v>735</v>
      </c>
      <c r="B66" s="175" t="s">
        <v>753</v>
      </c>
      <c r="C66" s="175" t="s">
        <v>1143</v>
      </c>
      <c r="D66" s="175" t="s">
        <v>737</v>
      </c>
      <c r="E66" s="176" t="s">
        <v>797</v>
      </c>
      <c r="F66" s="177">
        <v>43213</v>
      </c>
      <c r="G66" s="177">
        <v>43214</v>
      </c>
      <c r="H66" s="178">
        <v>506</v>
      </c>
      <c r="I66" s="178">
        <v>16</v>
      </c>
      <c r="J66" s="175" t="s">
        <v>738</v>
      </c>
      <c r="K66" s="175" t="s">
        <v>739</v>
      </c>
      <c r="L66" s="175" t="s">
        <v>804</v>
      </c>
      <c r="M66" s="175" t="s">
        <v>801</v>
      </c>
      <c r="N66" s="175" t="s">
        <v>742</v>
      </c>
      <c r="O66" s="179">
        <v>95062968</v>
      </c>
      <c r="P66" s="175" t="s">
        <v>64</v>
      </c>
      <c r="Q66" s="180">
        <v>95062968</v>
      </c>
      <c r="R66" s="175" t="s">
        <v>412</v>
      </c>
      <c r="S66" s="175" t="s">
        <v>412</v>
      </c>
      <c r="T66" s="175" t="s">
        <v>430</v>
      </c>
      <c r="U66" s="175" t="s">
        <v>742</v>
      </c>
      <c r="V66" s="175" t="s">
        <v>742</v>
      </c>
      <c r="W66" s="175" t="s">
        <v>412</v>
      </c>
      <c r="X66" s="175" t="s">
        <v>759</v>
      </c>
      <c r="Y66" s="175" t="s">
        <v>744</v>
      </c>
      <c r="Z66" s="175" t="s">
        <v>742</v>
      </c>
      <c r="AA66" s="175" t="s">
        <v>742</v>
      </c>
      <c r="AB66" s="175" t="s">
        <v>742</v>
      </c>
      <c r="AC66" s="175" t="s">
        <v>742</v>
      </c>
      <c r="AD66" s="175" t="s">
        <v>742</v>
      </c>
      <c r="AE66" s="175" t="s">
        <v>742</v>
      </c>
      <c r="AF66" s="175" t="s">
        <v>742</v>
      </c>
      <c r="AG66" s="175" t="s">
        <v>742</v>
      </c>
      <c r="AH66" s="175" t="s">
        <v>753</v>
      </c>
      <c r="AI66" s="175" t="s">
        <v>756</v>
      </c>
      <c r="AJ66" s="175" t="s">
        <v>746</v>
      </c>
      <c r="AK66" s="175" t="s">
        <v>747</v>
      </c>
      <c r="AL66" s="175" t="s">
        <v>748</v>
      </c>
      <c r="AM66" s="175" t="s">
        <v>749</v>
      </c>
      <c r="AN66" s="175" t="s">
        <v>760</v>
      </c>
      <c r="AO66" s="175" t="s">
        <v>761</v>
      </c>
      <c r="AP66" s="175" t="s">
        <v>752</v>
      </c>
    </row>
    <row r="67" spans="1:42" s="173" customFormat="1" ht="15" x14ac:dyDescent="0.25">
      <c r="A67" s="175" t="s">
        <v>735</v>
      </c>
      <c r="B67" s="175" t="s">
        <v>753</v>
      </c>
      <c r="C67" s="175" t="s">
        <v>1143</v>
      </c>
      <c r="D67" s="175" t="s">
        <v>737</v>
      </c>
      <c r="E67" s="176" t="s">
        <v>797</v>
      </c>
      <c r="F67" s="177">
        <v>43213</v>
      </c>
      <c r="G67" s="177">
        <v>43214</v>
      </c>
      <c r="H67" s="178">
        <v>506</v>
      </c>
      <c r="I67" s="178">
        <v>18</v>
      </c>
      <c r="J67" s="175" t="s">
        <v>738</v>
      </c>
      <c r="K67" s="175" t="s">
        <v>739</v>
      </c>
      <c r="L67" s="175" t="s">
        <v>804</v>
      </c>
      <c r="M67" s="175" t="s">
        <v>802</v>
      </c>
      <c r="N67" s="175" t="s">
        <v>742</v>
      </c>
      <c r="O67" s="179">
        <v>-112462558</v>
      </c>
      <c r="P67" s="175" t="s">
        <v>64</v>
      </c>
      <c r="Q67" s="180">
        <v>-112462558</v>
      </c>
      <c r="R67" s="175" t="s">
        <v>412</v>
      </c>
      <c r="S67" s="175" t="s">
        <v>412</v>
      </c>
      <c r="T67" s="175" t="s">
        <v>430</v>
      </c>
      <c r="U67" s="175" t="s">
        <v>742</v>
      </c>
      <c r="V67" s="175" t="s">
        <v>742</v>
      </c>
      <c r="W67" s="175" t="s">
        <v>412</v>
      </c>
      <c r="X67" s="175" t="s">
        <v>759</v>
      </c>
      <c r="Y67" s="175" t="s">
        <v>744</v>
      </c>
      <c r="Z67" s="175" t="s">
        <v>742</v>
      </c>
      <c r="AA67" s="175" t="s">
        <v>742</v>
      </c>
      <c r="AB67" s="175" t="s">
        <v>742</v>
      </c>
      <c r="AC67" s="175" t="s">
        <v>742</v>
      </c>
      <c r="AD67" s="175" t="s">
        <v>742</v>
      </c>
      <c r="AE67" s="175" t="s">
        <v>742</v>
      </c>
      <c r="AF67" s="175" t="s">
        <v>742</v>
      </c>
      <c r="AG67" s="175" t="s">
        <v>742</v>
      </c>
      <c r="AH67" s="175" t="s">
        <v>753</v>
      </c>
      <c r="AI67" s="175" t="s">
        <v>756</v>
      </c>
      <c r="AJ67" s="175" t="s">
        <v>746</v>
      </c>
      <c r="AK67" s="175" t="s">
        <v>747</v>
      </c>
      <c r="AL67" s="175" t="s">
        <v>748</v>
      </c>
      <c r="AM67" s="175" t="s">
        <v>749</v>
      </c>
      <c r="AN67" s="175" t="s">
        <v>760</v>
      </c>
      <c r="AO67" s="175" t="s">
        <v>761</v>
      </c>
      <c r="AP67" s="175" t="s">
        <v>752</v>
      </c>
    </row>
    <row r="68" spans="1:42" s="173" customFormat="1" ht="15" x14ac:dyDescent="0.25">
      <c r="A68" s="175" t="s">
        <v>735</v>
      </c>
      <c r="B68" s="175" t="s">
        <v>753</v>
      </c>
      <c r="C68" s="175" t="s">
        <v>1143</v>
      </c>
      <c r="D68" s="175" t="s">
        <v>737</v>
      </c>
      <c r="E68" s="176" t="s">
        <v>805</v>
      </c>
      <c r="F68" s="177">
        <v>43185</v>
      </c>
      <c r="G68" s="177">
        <v>43193</v>
      </c>
      <c r="H68" s="178">
        <v>502</v>
      </c>
      <c r="I68" s="178">
        <v>1</v>
      </c>
      <c r="J68" s="175" t="s">
        <v>738</v>
      </c>
      <c r="K68" s="175" t="s">
        <v>739</v>
      </c>
      <c r="L68" s="175" t="s">
        <v>806</v>
      </c>
      <c r="M68" s="175" t="s">
        <v>807</v>
      </c>
      <c r="N68" s="175" t="s">
        <v>742</v>
      </c>
      <c r="O68" s="179">
        <v>-95062968</v>
      </c>
      <c r="P68" s="175" t="s">
        <v>64</v>
      </c>
      <c r="Q68" s="180">
        <v>-95062968</v>
      </c>
      <c r="R68" s="175" t="s">
        <v>412</v>
      </c>
      <c r="S68" s="175" t="s">
        <v>412</v>
      </c>
      <c r="T68" s="175" t="s">
        <v>430</v>
      </c>
      <c r="U68" s="175" t="s">
        <v>742</v>
      </c>
      <c r="V68" s="175" t="s">
        <v>742</v>
      </c>
      <c r="W68" s="175" t="s">
        <v>412</v>
      </c>
      <c r="X68" s="175" t="s">
        <v>759</v>
      </c>
      <c r="Y68" s="175" t="s">
        <v>744</v>
      </c>
      <c r="Z68" s="175" t="s">
        <v>742</v>
      </c>
      <c r="AA68" s="175" t="s">
        <v>742</v>
      </c>
      <c r="AB68" s="175" t="s">
        <v>742</v>
      </c>
      <c r="AC68" s="175" t="s">
        <v>742</v>
      </c>
      <c r="AD68" s="175" t="s">
        <v>742</v>
      </c>
      <c r="AE68" s="175" t="s">
        <v>742</v>
      </c>
      <c r="AF68" s="175" t="s">
        <v>742</v>
      </c>
      <c r="AG68" s="175" t="s">
        <v>742</v>
      </c>
      <c r="AH68" s="175" t="s">
        <v>753</v>
      </c>
      <c r="AI68" s="175" t="s">
        <v>756</v>
      </c>
      <c r="AJ68" s="175" t="s">
        <v>746</v>
      </c>
      <c r="AK68" s="175" t="s">
        <v>747</v>
      </c>
      <c r="AL68" s="175" t="s">
        <v>748</v>
      </c>
      <c r="AM68" s="175" t="s">
        <v>749</v>
      </c>
      <c r="AN68" s="175" t="s">
        <v>760</v>
      </c>
      <c r="AO68" s="175" t="s">
        <v>761</v>
      </c>
      <c r="AP68" s="175" t="s">
        <v>752</v>
      </c>
    </row>
    <row r="69" spans="1:42" s="173" customFormat="1" ht="15" x14ac:dyDescent="0.25">
      <c r="A69" s="175" t="s">
        <v>735</v>
      </c>
      <c r="B69" s="175" t="s">
        <v>753</v>
      </c>
      <c r="C69" s="175" t="s">
        <v>1143</v>
      </c>
      <c r="D69" s="175" t="s">
        <v>737</v>
      </c>
      <c r="E69" s="176" t="s">
        <v>805</v>
      </c>
      <c r="F69" s="177">
        <v>43185</v>
      </c>
      <c r="G69" s="177">
        <v>43193</v>
      </c>
      <c r="H69" s="178">
        <v>502</v>
      </c>
      <c r="I69" s="178">
        <v>3</v>
      </c>
      <c r="J69" s="175" t="s">
        <v>738</v>
      </c>
      <c r="K69" s="175" t="s">
        <v>739</v>
      </c>
      <c r="L69" s="175" t="s">
        <v>806</v>
      </c>
      <c r="M69" s="175" t="s">
        <v>807</v>
      </c>
      <c r="N69" s="175" t="s">
        <v>742</v>
      </c>
      <c r="O69" s="179">
        <v>-95062968</v>
      </c>
      <c r="P69" s="175" t="s">
        <v>64</v>
      </c>
      <c r="Q69" s="180">
        <v>-95062968</v>
      </c>
      <c r="R69" s="175" t="s">
        <v>412</v>
      </c>
      <c r="S69" s="175" t="s">
        <v>412</v>
      </c>
      <c r="T69" s="175" t="s">
        <v>430</v>
      </c>
      <c r="U69" s="175" t="s">
        <v>742</v>
      </c>
      <c r="V69" s="175" t="s">
        <v>742</v>
      </c>
      <c r="W69" s="175" t="s">
        <v>412</v>
      </c>
      <c r="X69" s="175" t="s">
        <v>759</v>
      </c>
      <c r="Y69" s="175" t="s">
        <v>744</v>
      </c>
      <c r="Z69" s="175" t="s">
        <v>742</v>
      </c>
      <c r="AA69" s="175" t="s">
        <v>742</v>
      </c>
      <c r="AB69" s="175" t="s">
        <v>742</v>
      </c>
      <c r="AC69" s="175" t="s">
        <v>742</v>
      </c>
      <c r="AD69" s="175" t="s">
        <v>742</v>
      </c>
      <c r="AE69" s="175" t="s">
        <v>742</v>
      </c>
      <c r="AF69" s="175" t="s">
        <v>742</v>
      </c>
      <c r="AG69" s="175" t="s">
        <v>742</v>
      </c>
      <c r="AH69" s="175" t="s">
        <v>753</v>
      </c>
      <c r="AI69" s="175" t="s">
        <v>756</v>
      </c>
      <c r="AJ69" s="175" t="s">
        <v>746</v>
      </c>
      <c r="AK69" s="175" t="s">
        <v>747</v>
      </c>
      <c r="AL69" s="175" t="s">
        <v>748</v>
      </c>
      <c r="AM69" s="175" t="s">
        <v>749</v>
      </c>
      <c r="AN69" s="175" t="s">
        <v>760</v>
      </c>
      <c r="AO69" s="175" t="s">
        <v>761</v>
      </c>
      <c r="AP69" s="175" t="s">
        <v>752</v>
      </c>
    </row>
    <row r="70" spans="1:42" s="173" customFormat="1" ht="15" x14ac:dyDescent="0.25">
      <c r="A70" s="175" t="s">
        <v>735</v>
      </c>
      <c r="B70" s="175" t="s">
        <v>753</v>
      </c>
      <c r="C70" s="175" t="s">
        <v>1143</v>
      </c>
      <c r="D70" s="175" t="s">
        <v>737</v>
      </c>
      <c r="E70" s="176" t="s">
        <v>805</v>
      </c>
      <c r="F70" s="177">
        <v>43185</v>
      </c>
      <c r="G70" s="177">
        <v>43193</v>
      </c>
      <c r="H70" s="178">
        <v>501</v>
      </c>
      <c r="I70" s="178">
        <v>1</v>
      </c>
      <c r="J70" s="175" t="s">
        <v>738</v>
      </c>
      <c r="K70" s="175" t="s">
        <v>739</v>
      </c>
      <c r="L70" s="175" t="s">
        <v>806</v>
      </c>
      <c r="M70" s="175" t="s">
        <v>808</v>
      </c>
      <c r="N70" s="175" t="s">
        <v>742</v>
      </c>
      <c r="O70" s="179">
        <v>95062968</v>
      </c>
      <c r="P70" s="175" t="s">
        <v>64</v>
      </c>
      <c r="Q70" s="180">
        <v>95062968</v>
      </c>
      <c r="R70" s="175" t="s">
        <v>412</v>
      </c>
      <c r="S70" s="175" t="s">
        <v>412</v>
      </c>
      <c r="T70" s="175" t="s">
        <v>430</v>
      </c>
      <c r="U70" s="175" t="s">
        <v>742</v>
      </c>
      <c r="V70" s="175" t="s">
        <v>742</v>
      </c>
      <c r="W70" s="175" t="s">
        <v>412</v>
      </c>
      <c r="X70" s="175" t="s">
        <v>759</v>
      </c>
      <c r="Y70" s="175" t="s">
        <v>744</v>
      </c>
      <c r="Z70" s="175" t="s">
        <v>742</v>
      </c>
      <c r="AA70" s="175" t="s">
        <v>742</v>
      </c>
      <c r="AB70" s="175" t="s">
        <v>742</v>
      </c>
      <c r="AC70" s="175" t="s">
        <v>742</v>
      </c>
      <c r="AD70" s="175" t="s">
        <v>742</v>
      </c>
      <c r="AE70" s="175" t="s">
        <v>742</v>
      </c>
      <c r="AF70" s="175" t="s">
        <v>742</v>
      </c>
      <c r="AG70" s="175" t="s">
        <v>742</v>
      </c>
      <c r="AH70" s="175" t="s">
        <v>753</v>
      </c>
      <c r="AI70" s="175" t="s">
        <v>756</v>
      </c>
      <c r="AJ70" s="175" t="s">
        <v>746</v>
      </c>
      <c r="AK70" s="175" t="s">
        <v>747</v>
      </c>
      <c r="AL70" s="175" t="s">
        <v>748</v>
      </c>
      <c r="AM70" s="175" t="s">
        <v>749</v>
      </c>
      <c r="AN70" s="175" t="s">
        <v>760</v>
      </c>
      <c r="AO70" s="175" t="s">
        <v>761</v>
      </c>
      <c r="AP70" s="175" t="s">
        <v>752</v>
      </c>
    </row>
    <row r="71" spans="1:42" s="173" customFormat="1" ht="15" x14ac:dyDescent="0.25">
      <c r="A71" s="175" t="s">
        <v>735</v>
      </c>
      <c r="B71" s="175" t="s">
        <v>753</v>
      </c>
      <c r="C71" s="175" t="s">
        <v>1143</v>
      </c>
      <c r="D71" s="175" t="s">
        <v>737</v>
      </c>
      <c r="E71" s="176" t="s">
        <v>805</v>
      </c>
      <c r="F71" s="177">
        <v>43185</v>
      </c>
      <c r="G71" s="177">
        <v>43193</v>
      </c>
      <c r="H71" s="178">
        <v>501</v>
      </c>
      <c r="I71" s="178">
        <v>3</v>
      </c>
      <c r="J71" s="175" t="s">
        <v>738</v>
      </c>
      <c r="K71" s="175" t="s">
        <v>739</v>
      </c>
      <c r="L71" s="175" t="s">
        <v>806</v>
      </c>
      <c r="M71" s="175" t="s">
        <v>807</v>
      </c>
      <c r="N71" s="175" t="s">
        <v>742</v>
      </c>
      <c r="O71" s="179">
        <v>95062968</v>
      </c>
      <c r="P71" s="175" t="s">
        <v>64</v>
      </c>
      <c r="Q71" s="180">
        <v>95062968</v>
      </c>
      <c r="R71" s="175" t="s">
        <v>412</v>
      </c>
      <c r="S71" s="175" t="s">
        <v>412</v>
      </c>
      <c r="T71" s="175" t="s">
        <v>430</v>
      </c>
      <c r="U71" s="175" t="s">
        <v>742</v>
      </c>
      <c r="V71" s="175" t="s">
        <v>742</v>
      </c>
      <c r="W71" s="175" t="s">
        <v>412</v>
      </c>
      <c r="X71" s="175" t="s">
        <v>759</v>
      </c>
      <c r="Y71" s="175" t="s">
        <v>744</v>
      </c>
      <c r="Z71" s="175" t="s">
        <v>742</v>
      </c>
      <c r="AA71" s="175" t="s">
        <v>742</v>
      </c>
      <c r="AB71" s="175" t="s">
        <v>742</v>
      </c>
      <c r="AC71" s="175" t="s">
        <v>742</v>
      </c>
      <c r="AD71" s="175" t="s">
        <v>742</v>
      </c>
      <c r="AE71" s="175" t="s">
        <v>742</v>
      </c>
      <c r="AF71" s="175" t="s">
        <v>742</v>
      </c>
      <c r="AG71" s="175" t="s">
        <v>742</v>
      </c>
      <c r="AH71" s="175" t="s">
        <v>753</v>
      </c>
      <c r="AI71" s="175" t="s">
        <v>756</v>
      </c>
      <c r="AJ71" s="175" t="s">
        <v>746</v>
      </c>
      <c r="AK71" s="175" t="s">
        <v>747</v>
      </c>
      <c r="AL71" s="175" t="s">
        <v>748</v>
      </c>
      <c r="AM71" s="175" t="s">
        <v>749</v>
      </c>
      <c r="AN71" s="175" t="s">
        <v>760</v>
      </c>
      <c r="AO71" s="175" t="s">
        <v>761</v>
      </c>
      <c r="AP71" s="175" t="s">
        <v>752</v>
      </c>
    </row>
    <row r="72" spans="1:42" s="173" customFormat="1" ht="15" x14ac:dyDescent="0.25">
      <c r="A72" s="175" t="s">
        <v>735</v>
      </c>
      <c r="B72" s="175" t="s">
        <v>736</v>
      </c>
      <c r="C72" s="175" t="s">
        <v>1139</v>
      </c>
      <c r="D72" s="175" t="s">
        <v>737</v>
      </c>
      <c r="E72" s="176" t="s">
        <v>805</v>
      </c>
      <c r="F72" s="177">
        <v>43174</v>
      </c>
      <c r="G72" s="177">
        <v>43185</v>
      </c>
      <c r="H72" s="178">
        <v>468</v>
      </c>
      <c r="I72" s="178">
        <v>1</v>
      </c>
      <c r="J72" s="175" t="s">
        <v>738</v>
      </c>
      <c r="K72" s="175" t="s">
        <v>739</v>
      </c>
      <c r="L72" s="175" t="s">
        <v>809</v>
      </c>
      <c r="M72" s="175" t="s">
        <v>810</v>
      </c>
      <c r="N72" s="175" t="s">
        <v>742</v>
      </c>
      <c r="O72" s="179">
        <v>-228905986</v>
      </c>
      <c r="P72" s="175" t="s">
        <v>64</v>
      </c>
      <c r="Q72" s="180">
        <v>-228905986</v>
      </c>
      <c r="R72" s="175" t="s">
        <v>412</v>
      </c>
      <c r="S72" s="175" t="s">
        <v>412</v>
      </c>
      <c r="T72" s="175" t="s">
        <v>430</v>
      </c>
      <c r="U72" s="175" t="s">
        <v>742</v>
      </c>
      <c r="V72" s="175" t="s">
        <v>742</v>
      </c>
      <c r="W72" s="175" t="s">
        <v>412</v>
      </c>
      <c r="X72" s="175" t="s">
        <v>743</v>
      </c>
      <c r="Y72" s="175" t="s">
        <v>744</v>
      </c>
      <c r="Z72" s="175" t="s">
        <v>742</v>
      </c>
      <c r="AA72" s="175" t="s">
        <v>742</v>
      </c>
      <c r="AB72" s="175" t="s">
        <v>742</v>
      </c>
      <c r="AC72" s="175" t="s">
        <v>742</v>
      </c>
      <c r="AD72" s="175" t="s">
        <v>742</v>
      </c>
      <c r="AE72" s="175" t="s">
        <v>742</v>
      </c>
      <c r="AF72" s="175" t="s">
        <v>742</v>
      </c>
      <c r="AG72" s="175" t="s">
        <v>742</v>
      </c>
      <c r="AH72" s="175" t="s">
        <v>736</v>
      </c>
      <c r="AI72" s="175" t="s">
        <v>745</v>
      </c>
      <c r="AJ72" s="175" t="s">
        <v>746</v>
      </c>
      <c r="AK72" s="175" t="s">
        <v>747</v>
      </c>
      <c r="AL72" s="175" t="s">
        <v>748</v>
      </c>
      <c r="AM72" s="175" t="s">
        <v>749</v>
      </c>
      <c r="AN72" s="175" t="s">
        <v>750</v>
      </c>
      <c r="AO72" s="175" t="s">
        <v>751</v>
      </c>
      <c r="AP72" s="175" t="s">
        <v>752</v>
      </c>
    </row>
    <row r="73" spans="1:42" s="173" customFormat="1" ht="15" x14ac:dyDescent="0.25">
      <c r="A73" s="175" t="s">
        <v>735</v>
      </c>
      <c r="B73" s="175" t="s">
        <v>753</v>
      </c>
      <c r="C73" s="175" t="s">
        <v>1143</v>
      </c>
      <c r="D73" s="175" t="s">
        <v>737</v>
      </c>
      <c r="E73" s="176" t="s">
        <v>805</v>
      </c>
      <c r="F73" s="177">
        <v>43174</v>
      </c>
      <c r="G73" s="177">
        <v>43185</v>
      </c>
      <c r="H73" s="178">
        <v>468</v>
      </c>
      <c r="I73" s="178">
        <v>3</v>
      </c>
      <c r="J73" s="175" t="s">
        <v>738</v>
      </c>
      <c r="K73" s="175" t="s">
        <v>739</v>
      </c>
      <c r="L73" s="175" t="s">
        <v>811</v>
      </c>
      <c r="M73" s="175" t="s">
        <v>812</v>
      </c>
      <c r="N73" s="175" t="s">
        <v>742</v>
      </c>
      <c r="O73" s="179">
        <v>261592114</v>
      </c>
      <c r="P73" s="175" t="s">
        <v>64</v>
      </c>
      <c r="Q73" s="180">
        <v>261592114</v>
      </c>
      <c r="R73" s="175" t="s">
        <v>412</v>
      </c>
      <c r="S73" s="175" t="s">
        <v>412</v>
      </c>
      <c r="T73" s="175" t="s">
        <v>430</v>
      </c>
      <c r="U73" s="175" t="s">
        <v>742</v>
      </c>
      <c r="V73" s="175" t="s">
        <v>742</v>
      </c>
      <c r="W73" s="175" t="s">
        <v>412</v>
      </c>
      <c r="X73" s="175" t="s">
        <v>743</v>
      </c>
      <c r="Y73" s="175" t="s">
        <v>744</v>
      </c>
      <c r="Z73" s="175" t="s">
        <v>742</v>
      </c>
      <c r="AA73" s="175" t="s">
        <v>742</v>
      </c>
      <c r="AB73" s="175" t="s">
        <v>742</v>
      </c>
      <c r="AC73" s="175" t="s">
        <v>742</v>
      </c>
      <c r="AD73" s="175" t="s">
        <v>742</v>
      </c>
      <c r="AE73" s="175" t="s">
        <v>742</v>
      </c>
      <c r="AF73" s="175" t="s">
        <v>742</v>
      </c>
      <c r="AG73" s="175" t="s">
        <v>742</v>
      </c>
      <c r="AH73" s="175" t="s">
        <v>753</v>
      </c>
      <c r="AI73" s="175" t="s">
        <v>756</v>
      </c>
      <c r="AJ73" s="175" t="s">
        <v>746</v>
      </c>
      <c r="AK73" s="175" t="s">
        <v>747</v>
      </c>
      <c r="AL73" s="175" t="s">
        <v>748</v>
      </c>
      <c r="AM73" s="175" t="s">
        <v>749</v>
      </c>
      <c r="AN73" s="175" t="s">
        <v>750</v>
      </c>
      <c r="AO73" s="175" t="s">
        <v>751</v>
      </c>
      <c r="AP73" s="175" t="s">
        <v>752</v>
      </c>
    </row>
    <row r="74" spans="1:42" s="173" customFormat="1" ht="15" x14ac:dyDescent="0.25">
      <c r="A74" s="175" t="s">
        <v>735</v>
      </c>
      <c r="B74" s="175" t="s">
        <v>753</v>
      </c>
      <c r="C74" s="175" t="s">
        <v>1143</v>
      </c>
      <c r="D74" s="175" t="s">
        <v>737</v>
      </c>
      <c r="E74" s="176" t="s">
        <v>805</v>
      </c>
      <c r="F74" s="177">
        <v>43185</v>
      </c>
      <c r="G74" s="177">
        <v>43185</v>
      </c>
      <c r="H74" s="178">
        <v>468</v>
      </c>
      <c r="I74" s="178">
        <v>5</v>
      </c>
      <c r="J74" s="175" t="s">
        <v>738</v>
      </c>
      <c r="K74" s="175" t="s">
        <v>739</v>
      </c>
      <c r="L74" s="175" t="s">
        <v>811</v>
      </c>
      <c r="M74" s="175" t="s">
        <v>807</v>
      </c>
      <c r="N74" s="175" t="s">
        <v>742</v>
      </c>
      <c r="O74" s="179">
        <v>-228905986</v>
      </c>
      <c r="P74" s="175" t="s">
        <v>64</v>
      </c>
      <c r="Q74" s="180">
        <v>-228905986</v>
      </c>
      <c r="R74" s="175" t="s">
        <v>412</v>
      </c>
      <c r="S74" s="175" t="s">
        <v>412</v>
      </c>
      <c r="T74" s="175" t="s">
        <v>430</v>
      </c>
      <c r="U74" s="175" t="s">
        <v>742</v>
      </c>
      <c r="V74" s="175" t="s">
        <v>742</v>
      </c>
      <c r="W74" s="175" t="s">
        <v>412</v>
      </c>
      <c r="X74" s="175" t="s">
        <v>743</v>
      </c>
      <c r="Y74" s="175" t="s">
        <v>744</v>
      </c>
      <c r="Z74" s="175" t="s">
        <v>742</v>
      </c>
      <c r="AA74" s="175" t="s">
        <v>742</v>
      </c>
      <c r="AB74" s="175" t="s">
        <v>742</v>
      </c>
      <c r="AC74" s="175" t="s">
        <v>742</v>
      </c>
      <c r="AD74" s="175" t="s">
        <v>742</v>
      </c>
      <c r="AE74" s="175" t="s">
        <v>742</v>
      </c>
      <c r="AF74" s="175" t="s">
        <v>742</v>
      </c>
      <c r="AG74" s="175" t="s">
        <v>742</v>
      </c>
      <c r="AH74" s="175" t="s">
        <v>753</v>
      </c>
      <c r="AI74" s="175" t="s">
        <v>756</v>
      </c>
      <c r="AJ74" s="175" t="s">
        <v>746</v>
      </c>
      <c r="AK74" s="175" t="s">
        <v>747</v>
      </c>
      <c r="AL74" s="175" t="s">
        <v>748</v>
      </c>
      <c r="AM74" s="175" t="s">
        <v>749</v>
      </c>
      <c r="AN74" s="175" t="s">
        <v>750</v>
      </c>
      <c r="AO74" s="175" t="s">
        <v>751</v>
      </c>
      <c r="AP74" s="175" t="s">
        <v>752</v>
      </c>
    </row>
    <row r="75" spans="1:42" s="173" customFormat="1" ht="15" x14ac:dyDescent="0.25">
      <c r="A75" s="175" t="s">
        <v>735</v>
      </c>
      <c r="B75" s="175" t="s">
        <v>736</v>
      </c>
      <c r="C75" s="175" t="s">
        <v>1139</v>
      </c>
      <c r="D75" s="175" t="s">
        <v>737</v>
      </c>
      <c r="E75" s="176" t="s">
        <v>805</v>
      </c>
      <c r="F75" s="177">
        <v>43174</v>
      </c>
      <c r="G75" s="177">
        <v>43185</v>
      </c>
      <c r="H75" s="178">
        <v>468</v>
      </c>
      <c r="I75" s="178">
        <v>14</v>
      </c>
      <c r="J75" s="175" t="s">
        <v>738</v>
      </c>
      <c r="K75" s="175" t="s">
        <v>739</v>
      </c>
      <c r="L75" s="175" t="s">
        <v>813</v>
      </c>
      <c r="M75" s="175" t="s">
        <v>810</v>
      </c>
      <c r="N75" s="175" t="s">
        <v>742</v>
      </c>
      <c r="O75" s="179">
        <v>-95062968</v>
      </c>
      <c r="P75" s="175" t="s">
        <v>64</v>
      </c>
      <c r="Q75" s="180">
        <v>-95062968</v>
      </c>
      <c r="R75" s="175" t="s">
        <v>412</v>
      </c>
      <c r="S75" s="175" t="s">
        <v>412</v>
      </c>
      <c r="T75" s="175" t="s">
        <v>430</v>
      </c>
      <c r="U75" s="175" t="s">
        <v>742</v>
      </c>
      <c r="V75" s="175" t="s">
        <v>742</v>
      </c>
      <c r="W75" s="175" t="s">
        <v>412</v>
      </c>
      <c r="X75" s="175" t="s">
        <v>759</v>
      </c>
      <c r="Y75" s="175" t="s">
        <v>744</v>
      </c>
      <c r="Z75" s="175" t="s">
        <v>742</v>
      </c>
      <c r="AA75" s="175" t="s">
        <v>742</v>
      </c>
      <c r="AB75" s="175" t="s">
        <v>742</v>
      </c>
      <c r="AC75" s="175" t="s">
        <v>742</v>
      </c>
      <c r="AD75" s="175" t="s">
        <v>742</v>
      </c>
      <c r="AE75" s="175" t="s">
        <v>742</v>
      </c>
      <c r="AF75" s="175" t="s">
        <v>742</v>
      </c>
      <c r="AG75" s="175" t="s">
        <v>742</v>
      </c>
      <c r="AH75" s="175" t="s">
        <v>736</v>
      </c>
      <c r="AI75" s="175" t="s">
        <v>745</v>
      </c>
      <c r="AJ75" s="175" t="s">
        <v>746</v>
      </c>
      <c r="AK75" s="175" t="s">
        <v>747</v>
      </c>
      <c r="AL75" s="175" t="s">
        <v>748</v>
      </c>
      <c r="AM75" s="175" t="s">
        <v>749</v>
      </c>
      <c r="AN75" s="175" t="s">
        <v>760</v>
      </c>
      <c r="AO75" s="175" t="s">
        <v>761</v>
      </c>
      <c r="AP75" s="175" t="s">
        <v>752</v>
      </c>
    </row>
    <row r="76" spans="1:42" s="173" customFormat="1" ht="15" x14ac:dyDescent="0.25">
      <c r="A76" s="175" t="s">
        <v>735</v>
      </c>
      <c r="B76" s="175" t="s">
        <v>753</v>
      </c>
      <c r="C76" s="175" t="s">
        <v>1143</v>
      </c>
      <c r="D76" s="175" t="s">
        <v>737</v>
      </c>
      <c r="E76" s="176" t="s">
        <v>805</v>
      </c>
      <c r="F76" s="177">
        <v>43185</v>
      </c>
      <c r="G76" s="177">
        <v>43185</v>
      </c>
      <c r="H76" s="178">
        <v>468</v>
      </c>
      <c r="I76" s="178">
        <v>16</v>
      </c>
      <c r="J76" s="175" t="s">
        <v>738</v>
      </c>
      <c r="K76" s="175" t="s">
        <v>739</v>
      </c>
      <c r="L76" s="175" t="s">
        <v>806</v>
      </c>
      <c r="M76" s="175" t="s">
        <v>812</v>
      </c>
      <c r="N76" s="175" t="s">
        <v>742</v>
      </c>
      <c r="O76" s="179">
        <v>95777602</v>
      </c>
      <c r="P76" s="175" t="s">
        <v>64</v>
      </c>
      <c r="Q76" s="180">
        <v>95777602</v>
      </c>
      <c r="R76" s="175" t="s">
        <v>412</v>
      </c>
      <c r="S76" s="175" t="s">
        <v>412</v>
      </c>
      <c r="T76" s="175" t="s">
        <v>430</v>
      </c>
      <c r="U76" s="175" t="s">
        <v>742</v>
      </c>
      <c r="V76" s="175" t="s">
        <v>742</v>
      </c>
      <c r="W76" s="175" t="s">
        <v>412</v>
      </c>
      <c r="X76" s="175" t="s">
        <v>759</v>
      </c>
      <c r="Y76" s="175" t="s">
        <v>744</v>
      </c>
      <c r="Z76" s="175" t="s">
        <v>742</v>
      </c>
      <c r="AA76" s="175" t="s">
        <v>742</v>
      </c>
      <c r="AB76" s="175" t="s">
        <v>742</v>
      </c>
      <c r="AC76" s="175" t="s">
        <v>742</v>
      </c>
      <c r="AD76" s="175" t="s">
        <v>742</v>
      </c>
      <c r="AE76" s="175" t="s">
        <v>742</v>
      </c>
      <c r="AF76" s="175" t="s">
        <v>742</v>
      </c>
      <c r="AG76" s="175" t="s">
        <v>742</v>
      </c>
      <c r="AH76" s="175" t="s">
        <v>753</v>
      </c>
      <c r="AI76" s="175" t="s">
        <v>756</v>
      </c>
      <c r="AJ76" s="175" t="s">
        <v>746</v>
      </c>
      <c r="AK76" s="175" t="s">
        <v>747</v>
      </c>
      <c r="AL76" s="175" t="s">
        <v>748</v>
      </c>
      <c r="AM76" s="175" t="s">
        <v>749</v>
      </c>
      <c r="AN76" s="175" t="s">
        <v>760</v>
      </c>
      <c r="AO76" s="175" t="s">
        <v>761</v>
      </c>
      <c r="AP76" s="175" t="s">
        <v>752</v>
      </c>
    </row>
    <row r="77" spans="1:42" s="173" customFormat="1" ht="15" x14ac:dyDescent="0.25">
      <c r="A77" s="175" t="s">
        <v>735</v>
      </c>
      <c r="B77" s="175" t="s">
        <v>753</v>
      </c>
      <c r="C77" s="175" t="s">
        <v>1143</v>
      </c>
      <c r="D77" s="175" t="s">
        <v>737</v>
      </c>
      <c r="E77" s="176" t="s">
        <v>805</v>
      </c>
      <c r="F77" s="177">
        <v>43185</v>
      </c>
      <c r="G77" s="177">
        <v>43185</v>
      </c>
      <c r="H77" s="178">
        <v>468</v>
      </c>
      <c r="I77" s="178">
        <v>18</v>
      </c>
      <c r="J77" s="175" t="s">
        <v>738</v>
      </c>
      <c r="K77" s="175" t="s">
        <v>739</v>
      </c>
      <c r="L77" s="175" t="s">
        <v>806</v>
      </c>
      <c r="M77" s="175" t="s">
        <v>808</v>
      </c>
      <c r="N77" s="175" t="s">
        <v>742</v>
      </c>
      <c r="O77" s="179">
        <v>-95062968</v>
      </c>
      <c r="P77" s="175" t="s">
        <v>64</v>
      </c>
      <c r="Q77" s="180">
        <v>-95062968</v>
      </c>
      <c r="R77" s="175" t="s">
        <v>412</v>
      </c>
      <c r="S77" s="175" t="s">
        <v>412</v>
      </c>
      <c r="T77" s="175" t="s">
        <v>430</v>
      </c>
      <c r="U77" s="175" t="s">
        <v>742</v>
      </c>
      <c r="V77" s="175" t="s">
        <v>742</v>
      </c>
      <c r="W77" s="175" t="s">
        <v>412</v>
      </c>
      <c r="X77" s="175" t="s">
        <v>759</v>
      </c>
      <c r="Y77" s="175" t="s">
        <v>744</v>
      </c>
      <c r="Z77" s="175" t="s">
        <v>742</v>
      </c>
      <c r="AA77" s="175" t="s">
        <v>742</v>
      </c>
      <c r="AB77" s="175" t="s">
        <v>742</v>
      </c>
      <c r="AC77" s="175" t="s">
        <v>742</v>
      </c>
      <c r="AD77" s="175" t="s">
        <v>742</v>
      </c>
      <c r="AE77" s="175" t="s">
        <v>742</v>
      </c>
      <c r="AF77" s="175" t="s">
        <v>742</v>
      </c>
      <c r="AG77" s="175" t="s">
        <v>742</v>
      </c>
      <c r="AH77" s="175" t="s">
        <v>753</v>
      </c>
      <c r="AI77" s="175" t="s">
        <v>756</v>
      </c>
      <c r="AJ77" s="175" t="s">
        <v>746</v>
      </c>
      <c r="AK77" s="175" t="s">
        <v>747</v>
      </c>
      <c r="AL77" s="175" t="s">
        <v>748</v>
      </c>
      <c r="AM77" s="175" t="s">
        <v>749</v>
      </c>
      <c r="AN77" s="175" t="s">
        <v>760</v>
      </c>
      <c r="AO77" s="175" t="s">
        <v>761</v>
      </c>
      <c r="AP77" s="175" t="s">
        <v>752</v>
      </c>
    </row>
    <row r="78" spans="1:42" s="173" customFormat="1" ht="15" x14ac:dyDescent="0.25">
      <c r="A78" s="175" t="s">
        <v>735</v>
      </c>
      <c r="B78" s="175" t="s">
        <v>736</v>
      </c>
      <c r="C78" s="175" t="s">
        <v>1139</v>
      </c>
      <c r="D78" s="175" t="s">
        <v>737</v>
      </c>
      <c r="E78" s="176" t="s">
        <v>814</v>
      </c>
      <c r="F78" s="177">
        <v>43152</v>
      </c>
      <c r="G78" s="177">
        <v>43158</v>
      </c>
      <c r="H78" s="178">
        <v>437</v>
      </c>
      <c r="I78" s="178">
        <v>1</v>
      </c>
      <c r="J78" s="175" t="s">
        <v>738</v>
      </c>
      <c r="K78" s="175" t="s">
        <v>739</v>
      </c>
      <c r="L78" s="175" t="s">
        <v>815</v>
      </c>
      <c r="M78" s="175" t="s">
        <v>816</v>
      </c>
      <c r="N78" s="175" t="s">
        <v>742</v>
      </c>
      <c r="O78" s="179">
        <v>-261592114</v>
      </c>
      <c r="P78" s="175" t="s">
        <v>64</v>
      </c>
      <c r="Q78" s="180">
        <v>-261592114</v>
      </c>
      <c r="R78" s="175" t="s">
        <v>412</v>
      </c>
      <c r="S78" s="175" t="s">
        <v>412</v>
      </c>
      <c r="T78" s="175" t="s">
        <v>430</v>
      </c>
      <c r="U78" s="175" t="s">
        <v>742</v>
      </c>
      <c r="V78" s="175" t="s">
        <v>742</v>
      </c>
      <c r="W78" s="175" t="s">
        <v>412</v>
      </c>
      <c r="X78" s="175" t="s">
        <v>743</v>
      </c>
      <c r="Y78" s="175" t="s">
        <v>744</v>
      </c>
      <c r="Z78" s="175" t="s">
        <v>742</v>
      </c>
      <c r="AA78" s="175" t="s">
        <v>742</v>
      </c>
      <c r="AB78" s="175" t="s">
        <v>742</v>
      </c>
      <c r="AC78" s="175" t="s">
        <v>742</v>
      </c>
      <c r="AD78" s="175" t="s">
        <v>742</v>
      </c>
      <c r="AE78" s="175" t="s">
        <v>742</v>
      </c>
      <c r="AF78" s="175" t="s">
        <v>742</v>
      </c>
      <c r="AG78" s="175" t="s">
        <v>742</v>
      </c>
      <c r="AH78" s="175" t="s">
        <v>736</v>
      </c>
      <c r="AI78" s="175" t="s">
        <v>745</v>
      </c>
      <c r="AJ78" s="175" t="s">
        <v>746</v>
      </c>
      <c r="AK78" s="175" t="s">
        <v>747</v>
      </c>
      <c r="AL78" s="175" t="s">
        <v>748</v>
      </c>
      <c r="AM78" s="175" t="s">
        <v>749</v>
      </c>
      <c r="AN78" s="175" t="s">
        <v>750</v>
      </c>
      <c r="AO78" s="175" t="s">
        <v>751</v>
      </c>
      <c r="AP78" s="175" t="s">
        <v>752</v>
      </c>
    </row>
    <row r="79" spans="1:42" s="173" customFormat="1" ht="15" x14ac:dyDescent="0.25">
      <c r="A79" s="175" t="s">
        <v>735</v>
      </c>
      <c r="B79" s="175" t="s">
        <v>753</v>
      </c>
      <c r="C79" s="175" t="s">
        <v>1143</v>
      </c>
      <c r="D79" s="175" t="s">
        <v>737</v>
      </c>
      <c r="E79" s="176" t="s">
        <v>814</v>
      </c>
      <c r="F79" s="177">
        <v>43157</v>
      </c>
      <c r="G79" s="177">
        <v>43158</v>
      </c>
      <c r="H79" s="178">
        <v>437</v>
      </c>
      <c r="I79" s="178">
        <v>3</v>
      </c>
      <c r="J79" s="175" t="s">
        <v>738</v>
      </c>
      <c r="K79" s="175" t="s">
        <v>739</v>
      </c>
      <c r="L79" s="175" t="s">
        <v>817</v>
      </c>
      <c r="M79" s="175" t="s">
        <v>818</v>
      </c>
      <c r="N79" s="175" t="s">
        <v>742</v>
      </c>
      <c r="O79" s="179">
        <v>218433711</v>
      </c>
      <c r="P79" s="175" t="s">
        <v>64</v>
      </c>
      <c r="Q79" s="180">
        <v>218433711</v>
      </c>
      <c r="R79" s="175" t="s">
        <v>412</v>
      </c>
      <c r="S79" s="175" t="s">
        <v>412</v>
      </c>
      <c r="T79" s="175" t="s">
        <v>430</v>
      </c>
      <c r="U79" s="175" t="s">
        <v>742</v>
      </c>
      <c r="V79" s="175" t="s">
        <v>742</v>
      </c>
      <c r="W79" s="175" t="s">
        <v>412</v>
      </c>
      <c r="X79" s="175" t="s">
        <v>743</v>
      </c>
      <c r="Y79" s="175" t="s">
        <v>744</v>
      </c>
      <c r="Z79" s="175" t="s">
        <v>742</v>
      </c>
      <c r="AA79" s="175" t="s">
        <v>742</v>
      </c>
      <c r="AB79" s="175" t="s">
        <v>742</v>
      </c>
      <c r="AC79" s="175" t="s">
        <v>742</v>
      </c>
      <c r="AD79" s="175" t="s">
        <v>742</v>
      </c>
      <c r="AE79" s="175" t="s">
        <v>742</v>
      </c>
      <c r="AF79" s="175" t="s">
        <v>742</v>
      </c>
      <c r="AG79" s="175" t="s">
        <v>742</v>
      </c>
      <c r="AH79" s="175" t="s">
        <v>753</v>
      </c>
      <c r="AI79" s="175" t="s">
        <v>756</v>
      </c>
      <c r="AJ79" s="175" t="s">
        <v>746</v>
      </c>
      <c r="AK79" s="175" t="s">
        <v>747</v>
      </c>
      <c r="AL79" s="175" t="s">
        <v>748</v>
      </c>
      <c r="AM79" s="175" t="s">
        <v>749</v>
      </c>
      <c r="AN79" s="175" t="s">
        <v>750</v>
      </c>
      <c r="AO79" s="175" t="s">
        <v>751</v>
      </c>
      <c r="AP79" s="175" t="s">
        <v>752</v>
      </c>
    </row>
    <row r="80" spans="1:42" s="173" customFormat="1" ht="15" x14ac:dyDescent="0.25">
      <c r="A80" s="175" t="s">
        <v>735</v>
      </c>
      <c r="B80" s="175" t="s">
        <v>753</v>
      </c>
      <c r="C80" s="175" t="s">
        <v>1143</v>
      </c>
      <c r="D80" s="175" t="s">
        <v>737</v>
      </c>
      <c r="E80" s="176" t="s">
        <v>814</v>
      </c>
      <c r="F80" s="177">
        <v>43157</v>
      </c>
      <c r="G80" s="177">
        <v>43158</v>
      </c>
      <c r="H80" s="178">
        <v>437</v>
      </c>
      <c r="I80" s="178">
        <v>5</v>
      </c>
      <c r="J80" s="175" t="s">
        <v>738</v>
      </c>
      <c r="K80" s="175" t="s">
        <v>739</v>
      </c>
      <c r="L80" s="175" t="s">
        <v>817</v>
      </c>
      <c r="M80" s="175" t="s">
        <v>808</v>
      </c>
      <c r="N80" s="175" t="s">
        <v>742</v>
      </c>
      <c r="O80" s="179">
        <v>-261592114</v>
      </c>
      <c r="P80" s="175" t="s">
        <v>64</v>
      </c>
      <c r="Q80" s="180">
        <v>-261592114</v>
      </c>
      <c r="R80" s="175" t="s">
        <v>412</v>
      </c>
      <c r="S80" s="175" t="s">
        <v>412</v>
      </c>
      <c r="T80" s="175" t="s">
        <v>430</v>
      </c>
      <c r="U80" s="175" t="s">
        <v>742</v>
      </c>
      <c r="V80" s="175" t="s">
        <v>742</v>
      </c>
      <c r="W80" s="175" t="s">
        <v>412</v>
      </c>
      <c r="X80" s="175" t="s">
        <v>743</v>
      </c>
      <c r="Y80" s="175" t="s">
        <v>744</v>
      </c>
      <c r="Z80" s="175" t="s">
        <v>742</v>
      </c>
      <c r="AA80" s="175" t="s">
        <v>742</v>
      </c>
      <c r="AB80" s="175" t="s">
        <v>742</v>
      </c>
      <c r="AC80" s="175" t="s">
        <v>742</v>
      </c>
      <c r="AD80" s="175" t="s">
        <v>742</v>
      </c>
      <c r="AE80" s="175" t="s">
        <v>742</v>
      </c>
      <c r="AF80" s="175" t="s">
        <v>742</v>
      </c>
      <c r="AG80" s="175" t="s">
        <v>742</v>
      </c>
      <c r="AH80" s="175" t="s">
        <v>753</v>
      </c>
      <c r="AI80" s="175" t="s">
        <v>756</v>
      </c>
      <c r="AJ80" s="175" t="s">
        <v>746</v>
      </c>
      <c r="AK80" s="175" t="s">
        <v>747</v>
      </c>
      <c r="AL80" s="175" t="s">
        <v>748</v>
      </c>
      <c r="AM80" s="175" t="s">
        <v>749</v>
      </c>
      <c r="AN80" s="175" t="s">
        <v>750</v>
      </c>
      <c r="AO80" s="175" t="s">
        <v>751</v>
      </c>
      <c r="AP80" s="175" t="s">
        <v>752</v>
      </c>
    </row>
    <row r="81" spans="1:42" s="173" customFormat="1" ht="15" x14ac:dyDescent="0.25">
      <c r="A81" s="175" t="s">
        <v>735</v>
      </c>
      <c r="B81" s="175" t="s">
        <v>736</v>
      </c>
      <c r="C81" s="175" t="s">
        <v>1139</v>
      </c>
      <c r="D81" s="175" t="s">
        <v>737</v>
      </c>
      <c r="E81" s="176" t="s">
        <v>814</v>
      </c>
      <c r="F81" s="177">
        <v>43152</v>
      </c>
      <c r="G81" s="177">
        <v>43158</v>
      </c>
      <c r="H81" s="178">
        <v>437</v>
      </c>
      <c r="I81" s="178">
        <v>16</v>
      </c>
      <c r="J81" s="175" t="s">
        <v>738</v>
      </c>
      <c r="K81" s="175" t="s">
        <v>739</v>
      </c>
      <c r="L81" s="175" t="s">
        <v>819</v>
      </c>
      <c r="M81" s="175" t="s">
        <v>816</v>
      </c>
      <c r="N81" s="175" t="s">
        <v>742</v>
      </c>
      <c r="O81" s="179">
        <v>-95777602</v>
      </c>
      <c r="P81" s="175" t="s">
        <v>64</v>
      </c>
      <c r="Q81" s="180">
        <v>-95777602</v>
      </c>
      <c r="R81" s="175" t="s">
        <v>412</v>
      </c>
      <c r="S81" s="175" t="s">
        <v>412</v>
      </c>
      <c r="T81" s="175" t="s">
        <v>430</v>
      </c>
      <c r="U81" s="175" t="s">
        <v>742</v>
      </c>
      <c r="V81" s="175" t="s">
        <v>742</v>
      </c>
      <c r="W81" s="175" t="s">
        <v>412</v>
      </c>
      <c r="X81" s="175" t="s">
        <v>759</v>
      </c>
      <c r="Y81" s="175" t="s">
        <v>744</v>
      </c>
      <c r="Z81" s="175" t="s">
        <v>742</v>
      </c>
      <c r="AA81" s="175" t="s">
        <v>742</v>
      </c>
      <c r="AB81" s="175" t="s">
        <v>742</v>
      </c>
      <c r="AC81" s="175" t="s">
        <v>742</v>
      </c>
      <c r="AD81" s="175" t="s">
        <v>742</v>
      </c>
      <c r="AE81" s="175" t="s">
        <v>742</v>
      </c>
      <c r="AF81" s="175" t="s">
        <v>742</v>
      </c>
      <c r="AG81" s="175" t="s">
        <v>742</v>
      </c>
      <c r="AH81" s="175" t="s">
        <v>736</v>
      </c>
      <c r="AI81" s="175" t="s">
        <v>745</v>
      </c>
      <c r="AJ81" s="175" t="s">
        <v>746</v>
      </c>
      <c r="AK81" s="175" t="s">
        <v>747</v>
      </c>
      <c r="AL81" s="175" t="s">
        <v>748</v>
      </c>
      <c r="AM81" s="175" t="s">
        <v>749</v>
      </c>
      <c r="AN81" s="175" t="s">
        <v>760</v>
      </c>
      <c r="AO81" s="175" t="s">
        <v>761</v>
      </c>
      <c r="AP81" s="175" t="s">
        <v>752</v>
      </c>
    </row>
    <row r="82" spans="1:42" s="173" customFormat="1" ht="15" x14ac:dyDescent="0.25">
      <c r="A82" s="175" t="s">
        <v>735</v>
      </c>
      <c r="B82" s="175" t="s">
        <v>753</v>
      </c>
      <c r="C82" s="175" t="s">
        <v>1143</v>
      </c>
      <c r="D82" s="175" t="s">
        <v>737</v>
      </c>
      <c r="E82" s="176" t="s">
        <v>814</v>
      </c>
      <c r="F82" s="177">
        <v>43157</v>
      </c>
      <c r="G82" s="177">
        <v>43158</v>
      </c>
      <c r="H82" s="178">
        <v>437</v>
      </c>
      <c r="I82" s="178">
        <v>18</v>
      </c>
      <c r="J82" s="175" t="s">
        <v>738</v>
      </c>
      <c r="K82" s="175" t="s">
        <v>739</v>
      </c>
      <c r="L82" s="175" t="s">
        <v>820</v>
      </c>
      <c r="M82" s="175" t="s">
        <v>818</v>
      </c>
      <c r="N82" s="175" t="s">
        <v>742</v>
      </c>
      <c r="O82" s="179">
        <v>82579177</v>
      </c>
      <c r="P82" s="175" t="s">
        <v>64</v>
      </c>
      <c r="Q82" s="180">
        <v>82579177</v>
      </c>
      <c r="R82" s="175" t="s">
        <v>412</v>
      </c>
      <c r="S82" s="175" t="s">
        <v>412</v>
      </c>
      <c r="T82" s="175" t="s">
        <v>430</v>
      </c>
      <c r="U82" s="175" t="s">
        <v>742</v>
      </c>
      <c r="V82" s="175" t="s">
        <v>742</v>
      </c>
      <c r="W82" s="175" t="s">
        <v>412</v>
      </c>
      <c r="X82" s="175" t="s">
        <v>759</v>
      </c>
      <c r="Y82" s="175" t="s">
        <v>744</v>
      </c>
      <c r="Z82" s="175" t="s">
        <v>742</v>
      </c>
      <c r="AA82" s="175" t="s">
        <v>742</v>
      </c>
      <c r="AB82" s="175" t="s">
        <v>742</v>
      </c>
      <c r="AC82" s="175" t="s">
        <v>742</v>
      </c>
      <c r="AD82" s="175" t="s">
        <v>742</v>
      </c>
      <c r="AE82" s="175" t="s">
        <v>742</v>
      </c>
      <c r="AF82" s="175" t="s">
        <v>742</v>
      </c>
      <c r="AG82" s="175" t="s">
        <v>742</v>
      </c>
      <c r="AH82" s="175" t="s">
        <v>753</v>
      </c>
      <c r="AI82" s="175" t="s">
        <v>756</v>
      </c>
      <c r="AJ82" s="175" t="s">
        <v>746</v>
      </c>
      <c r="AK82" s="175" t="s">
        <v>747</v>
      </c>
      <c r="AL82" s="175" t="s">
        <v>748</v>
      </c>
      <c r="AM82" s="175" t="s">
        <v>749</v>
      </c>
      <c r="AN82" s="175" t="s">
        <v>760</v>
      </c>
      <c r="AO82" s="175" t="s">
        <v>761</v>
      </c>
      <c r="AP82" s="175" t="s">
        <v>752</v>
      </c>
    </row>
    <row r="83" spans="1:42" s="173" customFormat="1" ht="15" x14ac:dyDescent="0.25">
      <c r="A83" s="175" t="s">
        <v>735</v>
      </c>
      <c r="B83" s="175" t="s">
        <v>753</v>
      </c>
      <c r="C83" s="175" t="s">
        <v>1143</v>
      </c>
      <c r="D83" s="175" t="s">
        <v>737</v>
      </c>
      <c r="E83" s="176" t="s">
        <v>814</v>
      </c>
      <c r="F83" s="177">
        <v>43157</v>
      </c>
      <c r="G83" s="177">
        <v>43158</v>
      </c>
      <c r="H83" s="178">
        <v>437</v>
      </c>
      <c r="I83" s="178">
        <v>20</v>
      </c>
      <c r="J83" s="175" t="s">
        <v>738</v>
      </c>
      <c r="K83" s="175" t="s">
        <v>739</v>
      </c>
      <c r="L83" s="175" t="s">
        <v>820</v>
      </c>
      <c r="M83" s="175" t="s">
        <v>808</v>
      </c>
      <c r="N83" s="175" t="s">
        <v>742</v>
      </c>
      <c r="O83" s="179">
        <v>-95777602</v>
      </c>
      <c r="P83" s="175" t="s">
        <v>64</v>
      </c>
      <c r="Q83" s="180">
        <v>-95777602</v>
      </c>
      <c r="R83" s="175" t="s">
        <v>412</v>
      </c>
      <c r="S83" s="175" t="s">
        <v>412</v>
      </c>
      <c r="T83" s="175" t="s">
        <v>430</v>
      </c>
      <c r="U83" s="175" t="s">
        <v>742</v>
      </c>
      <c r="V83" s="175" t="s">
        <v>742</v>
      </c>
      <c r="W83" s="175" t="s">
        <v>412</v>
      </c>
      <c r="X83" s="175" t="s">
        <v>759</v>
      </c>
      <c r="Y83" s="175" t="s">
        <v>744</v>
      </c>
      <c r="Z83" s="175" t="s">
        <v>742</v>
      </c>
      <c r="AA83" s="175" t="s">
        <v>742</v>
      </c>
      <c r="AB83" s="175" t="s">
        <v>742</v>
      </c>
      <c r="AC83" s="175" t="s">
        <v>742</v>
      </c>
      <c r="AD83" s="175" t="s">
        <v>742</v>
      </c>
      <c r="AE83" s="175" t="s">
        <v>742</v>
      </c>
      <c r="AF83" s="175" t="s">
        <v>742</v>
      </c>
      <c r="AG83" s="175" t="s">
        <v>742</v>
      </c>
      <c r="AH83" s="175" t="s">
        <v>753</v>
      </c>
      <c r="AI83" s="175" t="s">
        <v>756</v>
      </c>
      <c r="AJ83" s="175" t="s">
        <v>746</v>
      </c>
      <c r="AK83" s="175" t="s">
        <v>747</v>
      </c>
      <c r="AL83" s="175" t="s">
        <v>748</v>
      </c>
      <c r="AM83" s="175" t="s">
        <v>749</v>
      </c>
      <c r="AN83" s="175" t="s">
        <v>760</v>
      </c>
      <c r="AO83" s="175" t="s">
        <v>761</v>
      </c>
      <c r="AP83" s="175" t="s">
        <v>752</v>
      </c>
    </row>
    <row r="84" spans="1:42" s="173" customFormat="1" ht="15" x14ac:dyDescent="0.25">
      <c r="A84" s="175" t="s">
        <v>735</v>
      </c>
      <c r="B84" s="175" t="s">
        <v>736</v>
      </c>
      <c r="C84" s="175" t="s">
        <v>1139</v>
      </c>
      <c r="D84" s="175" t="s">
        <v>737</v>
      </c>
      <c r="E84" s="176" t="s">
        <v>690</v>
      </c>
      <c r="F84" s="177">
        <v>43115</v>
      </c>
      <c r="G84" s="177">
        <v>43130</v>
      </c>
      <c r="H84" s="178">
        <v>417</v>
      </c>
      <c r="I84" s="178">
        <v>63</v>
      </c>
      <c r="J84" s="175" t="s">
        <v>738</v>
      </c>
      <c r="K84" s="175" t="s">
        <v>739</v>
      </c>
      <c r="L84" s="175" t="s">
        <v>821</v>
      </c>
      <c r="M84" s="175" t="s">
        <v>822</v>
      </c>
      <c r="N84" s="175" t="s">
        <v>742</v>
      </c>
      <c r="O84" s="179">
        <v>-218433711</v>
      </c>
      <c r="P84" s="175" t="s">
        <v>64</v>
      </c>
      <c r="Q84" s="180">
        <v>-218433711</v>
      </c>
      <c r="R84" s="175" t="s">
        <v>412</v>
      </c>
      <c r="S84" s="175" t="s">
        <v>412</v>
      </c>
      <c r="T84" s="175" t="s">
        <v>430</v>
      </c>
      <c r="U84" s="175" t="s">
        <v>742</v>
      </c>
      <c r="V84" s="175" t="s">
        <v>742</v>
      </c>
      <c r="W84" s="175" t="s">
        <v>412</v>
      </c>
      <c r="X84" s="175" t="s">
        <v>743</v>
      </c>
      <c r="Y84" s="175" t="s">
        <v>744</v>
      </c>
      <c r="Z84" s="175" t="s">
        <v>742</v>
      </c>
      <c r="AA84" s="175" t="s">
        <v>742</v>
      </c>
      <c r="AB84" s="175" t="s">
        <v>742</v>
      </c>
      <c r="AC84" s="175" t="s">
        <v>742</v>
      </c>
      <c r="AD84" s="175" t="s">
        <v>742</v>
      </c>
      <c r="AE84" s="175" t="s">
        <v>742</v>
      </c>
      <c r="AF84" s="175" t="s">
        <v>742</v>
      </c>
      <c r="AG84" s="175" t="s">
        <v>742</v>
      </c>
      <c r="AH84" s="175" t="s">
        <v>736</v>
      </c>
      <c r="AI84" s="175" t="s">
        <v>745</v>
      </c>
      <c r="AJ84" s="175" t="s">
        <v>746</v>
      </c>
      <c r="AK84" s="175" t="s">
        <v>747</v>
      </c>
      <c r="AL84" s="175" t="s">
        <v>748</v>
      </c>
      <c r="AM84" s="175" t="s">
        <v>749</v>
      </c>
      <c r="AN84" s="175" t="s">
        <v>750</v>
      </c>
      <c r="AO84" s="175" t="s">
        <v>751</v>
      </c>
      <c r="AP84" s="175" t="s">
        <v>752</v>
      </c>
    </row>
    <row r="85" spans="1:42" s="173" customFormat="1" ht="15" x14ac:dyDescent="0.25">
      <c r="A85" s="175" t="s">
        <v>735</v>
      </c>
      <c r="B85" s="175" t="s">
        <v>753</v>
      </c>
      <c r="C85" s="175" t="s">
        <v>1143</v>
      </c>
      <c r="D85" s="175" t="s">
        <v>737</v>
      </c>
      <c r="E85" s="176" t="s">
        <v>690</v>
      </c>
      <c r="F85" s="177">
        <v>43130</v>
      </c>
      <c r="G85" s="177">
        <v>43130</v>
      </c>
      <c r="H85" s="178">
        <v>417</v>
      </c>
      <c r="I85" s="178">
        <v>65</v>
      </c>
      <c r="J85" s="175" t="s">
        <v>738</v>
      </c>
      <c r="K85" s="175" t="s">
        <v>739</v>
      </c>
      <c r="L85" s="175" t="s">
        <v>823</v>
      </c>
      <c r="M85" s="175" t="s">
        <v>824</v>
      </c>
      <c r="N85" s="175" t="s">
        <v>742</v>
      </c>
      <c r="O85" s="179">
        <v>218433711</v>
      </c>
      <c r="P85" s="175" t="s">
        <v>64</v>
      </c>
      <c r="Q85" s="180">
        <v>218433711</v>
      </c>
      <c r="R85" s="175" t="s">
        <v>412</v>
      </c>
      <c r="S85" s="175" t="s">
        <v>412</v>
      </c>
      <c r="T85" s="175" t="s">
        <v>430</v>
      </c>
      <c r="U85" s="175" t="s">
        <v>742</v>
      </c>
      <c r="V85" s="175" t="s">
        <v>742</v>
      </c>
      <c r="W85" s="175" t="s">
        <v>412</v>
      </c>
      <c r="X85" s="175" t="s">
        <v>743</v>
      </c>
      <c r="Y85" s="175" t="s">
        <v>744</v>
      </c>
      <c r="Z85" s="175" t="s">
        <v>742</v>
      </c>
      <c r="AA85" s="175" t="s">
        <v>742</v>
      </c>
      <c r="AB85" s="175" t="s">
        <v>742</v>
      </c>
      <c r="AC85" s="175" t="s">
        <v>742</v>
      </c>
      <c r="AD85" s="175" t="s">
        <v>742</v>
      </c>
      <c r="AE85" s="175" t="s">
        <v>742</v>
      </c>
      <c r="AF85" s="175" t="s">
        <v>742</v>
      </c>
      <c r="AG85" s="175" t="s">
        <v>742</v>
      </c>
      <c r="AH85" s="175" t="s">
        <v>753</v>
      </c>
      <c r="AI85" s="175" t="s">
        <v>756</v>
      </c>
      <c r="AJ85" s="175" t="s">
        <v>746</v>
      </c>
      <c r="AK85" s="175" t="s">
        <v>747</v>
      </c>
      <c r="AL85" s="175" t="s">
        <v>748</v>
      </c>
      <c r="AM85" s="175" t="s">
        <v>749</v>
      </c>
      <c r="AN85" s="175" t="s">
        <v>750</v>
      </c>
      <c r="AO85" s="175" t="s">
        <v>751</v>
      </c>
      <c r="AP85" s="175" t="s">
        <v>752</v>
      </c>
    </row>
    <row r="86" spans="1:42" s="173" customFormat="1" ht="15" x14ac:dyDescent="0.25">
      <c r="A86" s="175" t="s">
        <v>735</v>
      </c>
      <c r="B86" s="175" t="s">
        <v>753</v>
      </c>
      <c r="C86" s="175" t="s">
        <v>1143</v>
      </c>
      <c r="D86" s="175" t="s">
        <v>737</v>
      </c>
      <c r="E86" s="176" t="s">
        <v>690</v>
      </c>
      <c r="F86" s="177">
        <v>43130</v>
      </c>
      <c r="G86" s="177">
        <v>43130</v>
      </c>
      <c r="H86" s="178">
        <v>417</v>
      </c>
      <c r="I86" s="178">
        <v>67</v>
      </c>
      <c r="J86" s="175" t="s">
        <v>738</v>
      </c>
      <c r="K86" s="175" t="s">
        <v>739</v>
      </c>
      <c r="L86" s="175" t="s">
        <v>823</v>
      </c>
      <c r="M86" s="175" t="s">
        <v>825</v>
      </c>
      <c r="N86" s="175" t="s">
        <v>742</v>
      </c>
      <c r="O86" s="179">
        <v>-218433711</v>
      </c>
      <c r="P86" s="175" t="s">
        <v>64</v>
      </c>
      <c r="Q86" s="180">
        <v>-218433711</v>
      </c>
      <c r="R86" s="175" t="s">
        <v>412</v>
      </c>
      <c r="S86" s="175" t="s">
        <v>412</v>
      </c>
      <c r="T86" s="175" t="s">
        <v>430</v>
      </c>
      <c r="U86" s="175" t="s">
        <v>742</v>
      </c>
      <c r="V86" s="175" t="s">
        <v>742</v>
      </c>
      <c r="W86" s="175" t="s">
        <v>412</v>
      </c>
      <c r="X86" s="175" t="s">
        <v>743</v>
      </c>
      <c r="Y86" s="175" t="s">
        <v>744</v>
      </c>
      <c r="Z86" s="175" t="s">
        <v>742</v>
      </c>
      <c r="AA86" s="175" t="s">
        <v>742</v>
      </c>
      <c r="AB86" s="175" t="s">
        <v>742</v>
      </c>
      <c r="AC86" s="175" t="s">
        <v>742</v>
      </c>
      <c r="AD86" s="175" t="s">
        <v>742</v>
      </c>
      <c r="AE86" s="175" t="s">
        <v>742</v>
      </c>
      <c r="AF86" s="175" t="s">
        <v>742</v>
      </c>
      <c r="AG86" s="175" t="s">
        <v>742</v>
      </c>
      <c r="AH86" s="175" t="s">
        <v>753</v>
      </c>
      <c r="AI86" s="175" t="s">
        <v>756</v>
      </c>
      <c r="AJ86" s="175" t="s">
        <v>746</v>
      </c>
      <c r="AK86" s="175" t="s">
        <v>747</v>
      </c>
      <c r="AL86" s="175" t="s">
        <v>748</v>
      </c>
      <c r="AM86" s="175" t="s">
        <v>749</v>
      </c>
      <c r="AN86" s="175" t="s">
        <v>750</v>
      </c>
      <c r="AO86" s="175" t="s">
        <v>751</v>
      </c>
      <c r="AP86" s="175" t="s">
        <v>752</v>
      </c>
    </row>
    <row r="87" spans="1:42" s="173" customFormat="1" ht="15" x14ac:dyDescent="0.25">
      <c r="A87" s="175" t="s">
        <v>735</v>
      </c>
      <c r="B87" s="175" t="s">
        <v>736</v>
      </c>
      <c r="C87" s="175" t="s">
        <v>1139</v>
      </c>
      <c r="D87" s="175" t="s">
        <v>737</v>
      </c>
      <c r="E87" s="176" t="s">
        <v>690</v>
      </c>
      <c r="F87" s="177">
        <v>43130</v>
      </c>
      <c r="G87" s="177">
        <v>43130</v>
      </c>
      <c r="H87" s="178">
        <v>417</v>
      </c>
      <c r="I87" s="178">
        <v>76</v>
      </c>
      <c r="J87" s="175" t="s">
        <v>738</v>
      </c>
      <c r="K87" s="175" t="s">
        <v>739</v>
      </c>
      <c r="L87" s="175" t="s">
        <v>826</v>
      </c>
      <c r="M87" s="175" t="s">
        <v>822</v>
      </c>
      <c r="N87" s="175" t="s">
        <v>742</v>
      </c>
      <c r="O87" s="179">
        <v>-82579177</v>
      </c>
      <c r="P87" s="175" t="s">
        <v>64</v>
      </c>
      <c r="Q87" s="180">
        <v>-82579177</v>
      </c>
      <c r="R87" s="175" t="s">
        <v>412</v>
      </c>
      <c r="S87" s="175" t="s">
        <v>412</v>
      </c>
      <c r="T87" s="175" t="s">
        <v>430</v>
      </c>
      <c r="U87" s="175" t="s">
        <v>742</v>
      </c>
      <c r="V87" s="175" t="s">
        <v>742</v>
      </c>
      <c r="W87" s="175" t="s">
        <v>412</v>
      </c>
      <c r="X87" s="175" t="s">
        <v>759</v>
      </c>
      <c r="Y87" s="175" t="s">
        <v>744</v>
      </c>
      <c r="Z87" s="175" t="s">
        <v>742</v>
      </c>
      <c r="AA87" s="175" t="s">
        <v>742</v>
      </c>
      <c r="AB87" s="175" t="s">
        <v>742</v>
      </c>
      <c r="AC87" s="175" t="s">
        <v>742</v>
      </c>
      <c r="AD87" s="175" t="s">
        <v>742</v>
      </c>
      <c r="AE87" s="175" t="s">
        <v>742</v>
      </c>
      <c r="AF87" s="175" t="s">
        <v>742</v>
      </c>
      <c r="AG87" s="175" t="s">
        <v>742</v>
      </c>
      <c r="AH87" s="175" t="s">
        <v>736</v>
      </c>
      <c r="AI87" s="175" t="s">
        <v>745</v>
      </c>
      <c r="AJ87" s="175" t="s">
        <v>746</v>
      </c>
      <c r="AK87" s="175" t="s">
        <v>747</v>
      </c>
      <c r="AL87" s="175" t="s">
        <v>748</v>
      </c>
      <c r="AM87" s="175" t="s">
        <v>749</v>
      </c>
      <c r="AN87" s="175" t="s">
        <v>760</v>
      </c>
      <c r="AO87" s="175" t="s">
        <v>761</v>
      </c>
      <c r="AP87" s="175" t="s">
        <v>752</v>
      </c>
    </row>
    <row r="88" spans="1:42" s="173" customFormat="1" ht="15" x14ac:dyDescent="0.25">
      <c r="A88" s="175" t="s">
        <v>735</v>
      </c>
      <c r="B88" s="175" t="s">
        <v>753</v>
      </c>
      <c r="C88" s="175" t="s">
        <v>1143</v>
      </c>
      <c r="D88" s="175" t="s">
        <v>737</v>
      </c>
      <c r="E88" s="176" t="s">
        <v>690</v>
      </c>
      <c r="F88" s="177">
        <v>43130</v>
      </c>
      <c r="G88" s="177">
        <v>43130</v>
      </c>
      <c r="H88" s="178">
        <v>417</v>
      </c>
      <c r="I88" s="178">
        <v>78</v>
      </c>
      <c r="J88" s="175" t="s">
        <v>738</v>
      </c>
      <c r="K88" s="175" t="s">
        <v>739</v>
      </c>
      <c r="L88" s="175" t="s">
        <v>827</v>
      </c>
      <c r="M88" s="175" t="s">
        <v>824</v>
      </c>
      <c r="N88" s="175" t="s">
        <v>742</v>
      </c>
      <c r="O88" s="179">
        <v>82579177</v>
      </c>
      <c r="P88" s="175" t="s">
        <v>64</v>
      </c>
      <c r="Q88" s="180">
        <v>82579177</v>
      </c>
      <c r="R88" s="175" t="s">
        <v>412</v>
      </c>
      <c r="S88" s="175" t="s">
        <v>412</v>
      </c>
      <c r="T88" s="175" t="s">
        <v>430</v>
      </c>
      <c r="U88" s="175" t="s">
        <v>742</v>
      </c>
      <c r="V88" s="175" t="s">
        <v>742</v>
      </c>
      <c r="W88" s="175" t="s">
        <v>412</v>
      </c>
      <c r="X88" s="175" t="s">
        <v>759</v>
      </c>
      <c r="Y88" s="175" t="s">
        <v>744</v>
      </c>
      <c r="Z88" s="175" t="s">
        <v>742</v>
      </c>
      <c r="AA88" s="175" t="s">
        <v>742</v>
      </c>
      <c r="AB88" s="175" t="s">
        <v>742</v>
      </c>
      <c r="AC88" s="175" t="s">
        <v>742</v>
      </c>
      <c r="AD88" s="175" t="s">
        <v>742</v>
      </c>
      <c r="AE88" s="175" t="s">
        <v>742</v>
      </c>
      <c r="AF88" s="175" t="s">
        <v>742</v>
      </c>
      <c r="AG88" s="175" t="s">
        <v>742</v>
      </c>
      <c r="AH88" s="175" t="s">
        <v>753</v>
      </c>
      <c r="AI88" s="175" t="s">
        <v>756</v>
      </c>
      <c r="AJ88" s="175" t="s">
        <v>746</v>
      </c>
      <c r="AK88" s="175" t="s">
        <v>747</v>
      </c>
      <c r="AL88" s="175" t="s">
        <v>748</v>
      </c>
      <c r="AM88" s="175" t="s">
        <v>749</v>
      </c>
      <c r="AN88" s="175" t="s">
        <v>760</v>
      </c>
      <c r="AO88" s="175" t="s">
        <v>761</v>
      </c>
      <c r="AP88" s="175" t="s">
        <v>752</v>
      </c>
    </row>
    <row r="89" spans="1:42" s="173" customFormat="1" ht="15" x14ac:dyDescent="0.25">
      <c r="A89" s="175" t="s">
        <v>735</v>
      </c>
      <c r="B89" s="175" t="s">
        <v>753</v>
      </c>
      <c r="C89" s="175" t="s">
        <v>1143</v>
      </c>
      <c r="D89" s="175" t="s">
        <v>737</v>
      </c>
      <c r="E89" s="176" t="s">
        <v>690</v>
      </c>
      <c r="F89" s="177">
        <v>43130</v>
      </c>
      <c r="G89" s="177">
        <v>43130</v>
      </c>
      <c r="H89" s="178">
        <v>417</v>
      </c>
      <c r="I89" s="178">
        <v>80</v>
      </c>
      <c r="J89" s="175" t="s">
        <v>738</v>
      </c>
      <c r="K89" s="175" t="s">
        <v>739</v>
      </c>
      <c r="L89" s="175" t="s">
        <v>827</v>
      </c>
      <c r="M89" s="175" t="s">
        <v>825</v>
      </c>
      <c r="N89" s="175" t="s">
        <v>742</v>
      </c>
      <c r="O89" s="179">
        <v>-82579177</v>
      </c>
      <c r="P89" s="175" t="s">
        <v>64</v>
      </c>
      <c r="Q89" s="180">
        <v>-82579177</v>
      </c>
      <c r="R89" s="175" t="s">
        <v>412</v>
      </c>
      <c r="S89" s="175" t="s">
        <v>412</v>
      </c>
      <c r="T89" s="175" t="s">
        <v>430</v>
      </c>
      <c r="U89" s="175" t="s">
        <v>742</v>
      </c>
      <c r="V89" s="175" t="s">
        <v>742</v>
      </c>
      <c r="W89" s="175" t="s">
        <v>412</v>
      </c>
      <c r="X89" s="175" t="s">
        <v>759</v>
      </c>
      <c r="Y89" s="175" t="s">
        <v>744</v>
      </c>
      <c r="Z89" s="175" t="s">
        <v>742</v>
      </c>
      <c r="AA89" s="175" t="s">
        <v>742</v>
      </c>
      <c r="AB89" s="175" t="s">
        <v>742</v>
      </c>
      <c r="AC89" s="175" t="s">
        <v>742</v>
      </c>
      <c r="AD89" s="175" t="s">
        <v>742</v>
      </c>
      <c r="AE89" s="175" t="s">
        <v>742</v>
      </c>
      <c r="AF89" s="175" t="s">
        <v>742</v>
      </c>
      <c r="AG89" s="175" t="s">
        <v>742</v>
      </c>
      <c r="AH89" s="175" t="s">
        <v>753</v>
      </c>
      <c r="AI89" s="175" t="s">
        <v>756</v>
      </c>
      <c r="AJ89" s="175" t="s">
        <v>746</v>
      </c>
      <c r="AK89" s="175" t="s">
        <v>747</v>
      </c>
      <c r="AL89" s="175" t="s">
        <v>748</v>
      </c>
      <c r="AM89" s="175" t="s">
        <v>749</v>
      </c>
      <c r="AN89" s="175" t="s">
        <v>760</v>
      </c>
      <c r="AO89" s="175" t="s">
        <v>761</v>
      </c>
      <c r="AP89" s="175" t="s">
        <v>752</v>
      </c>
    </row>
    <row r="93" spans="1:42" x14ac:dyDescent="0.25">
      <c r="O93" s="154">
        <f>SUMIF($X$12:$X$89,X93,$O$12:$O$89)</f>
        <v>-3104749179</v>
      </c>
      <c r="X93" s="156" t="s">
        <v>743</v>
      </c>
    </row>
    <row r="94" spans="1:42" x14ac:dyDescent="0.25">
      <c r="O94" s="154">
        <f>SUMIF($X$12:$X$89,X94,$O$12:$O$89)</f>
        <v>-1378900866</v>
      </c>
      <c r="X94" s="156" t="s">
        <v>759</v>
      </c>
    </row>
    <row r="95" spans="1:42" x14ac:dyDescent="0.25">
      <c r="O95" s="154">
        <f>SUMIF($X$12:$X$71,X95,$O$12:$O$71)</f>
        <v>0</v>
      </c>
    </row>
  </sheetData>
  <autoFilter ref="A11:AP11"/>
  <mergeCells count="6">
    <mergeCell ref="A6:B6"/>
    <mergeCell ref="A1:B1"/>
    <mergeCell ref="A2:B2"/>
    <mergeCell ref="A3:B3"/>
    <mergeCell ref="A4:B4"/>
    <mergeCell ref="A5:B5"/>
  </mergeCells>
  <pageMargins left="0.2" right="0.2" top="0.2" bottom="0.2" header="0" footer="0"/>
  <pageSetup paperSize="9" fitToHeight="0" orientation="landscape" horizontalDpi="0" verticalDpi="0"/>
  <headerFooter>
    <oddFooter>&amp;LManulife Asset Management&amp;CPrinted on &amp;D &amp;T&amp;RPage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P203"/>
  <sheetViews>
    <sheetView showGridLines="0" topLeftCell="F1" workbookViewId="0">
      <pane ySplit="9" topLeftCell="A182" activePane="bottomLeft" state="frozen"/>
      <selection pane="bottomLeft" activeCell="O14" sqref="O14"/>
    </sheetView>
  </sheetViews>
  <sheetFormatPr defaultRowHeight="10.5" x14ac:dyDescent="0.25"/>
  <cols>
    <col min="1" max="1" width="5.5703125" style="151" customWidth="1"/>
    <col min="2" max="2" width="10.42578125" style="151" customWidth="1"/>
    <col min="3" max="3" width="27.7109375" style="151" customWidth="1"/>
    <col min="4" max="4" width="5" style="151" customWidth="1"/>
    <col min="5" max="5" width="7.5703125" style="151" customWidth="1"/>
    <col min="6" max="6" width="12.42578125" style="152" bestFit="1" customWidth="1"/>
    <col min="7" max="7" width="11.42578125" style="152" bestFit="1" customWidth="1"/>
    <col min="8" max="8" width="4.28515625" style="153" customWidth="1"/>
    <col min="9" max="9" width="5.5703125" style="153" customWidth="1"/>
    <col min="10" max="10" width="6.28515625" style="151" customWidth="1"/>
    <col min="11" max="11" width="5.42578125" style="151" customWidth="1"/>
    <col min="12" max="12" width="13.85546875" style="151" customWidth="1"/>
    <col min="13" max="13" width="24.5703125" style="151" customWidth="1"/>
    <col min="14" max="14" width="3.42578125" style="151" customWidth="1"/>
    <col min="15" max="15" width="14.28515625" style="154" customWidth="1"/>
    <col min="16" max="16" width="5" style="151" customWidth="1"/>
    <col min="17" max="17" width="14.28515625" style="154" customWidth="1"/>
    <col min="18" max="18" width="4.85546875" style="151" customWidth="1"/>
    <col min="19" max="19" width="5" style="151" customWidth="1"/>
    <col min="20" max="20" width="8.85546875" style="151" customWidth="1"/>
    <col min="21" max="21" width="5.85546875" style="151" customWidth="1"/>
    <col min="22" max="23" width="4.42578125" style="151" customWidth="1"/>
    <col min="24" max="25" width="9.7109375" style="151" customWidth="1"/>
    <col min="26" max="31" width="5.85546875" style="151" customWidth="1"/>
    <col min="32" max="32" width="4.28515625" style="151" customWidth="1"/>
    <col min="33" max="33" width="2.85546875" style="151" customWidth="1"/>
    <col min="34" max="34" width="6.140625" style="151" customWidth="1"/>
    <col min="35" max="35" width="38.85546875" style="151" customWidth="1"/>
    <col min="36" max="36" width="7.28515625" style="151" customWidth="1"/>
    <col min="37" max="37" width="31.85546875" style="151" customWidth="1"/>
    <col min="38" max="38" width="10.28515625" style="151" customWidth="1"/>
    <col min="39" max="39" width="6.5703125" style="151" customWidth="1"/>
    <col min="40" max="40" width="13.85546875" style="151" customWidth="1"/>
    <col min="41" max="41" width="45.28515625" style="151" customWidth="1"/>
    <col min="42" max="42" width="9.42578125" style="151" customWidth="1"/>
    <col min="43" max="16384" width="9.140625" style="155"/>
  </cols>
  <sheetData>
    <row r="1" spans="1:42" x14ac:dyDescent="0.25">
      <c r="A1" s="249" t="s">
        <v>681</v>
      </c>
      <c r="B1" s="249"/>
      <c r="C1" s="150" t="s">
        <v>682</v>
      </c>
    </row>
    <row r="2" spans="1:42" x14ac:dyDescent="0.25">
      <c r="A2" s="249" t="s">
        <v>683</v>
      </c>
      <c r="B2" s="249"/>
      <c r="C2" s="150" t="s">
        <v>684</v>
      </c>
    </row>
    <row r="3" spans="1:42" x14ac:dyDescent="0.25">
      <c r="A3" s="249" t="s">
        <v>691</v>
      </c>
      <c r="B3" s="249"/>
      <c r="C3" s="150" t="s">
        <v>692</v>
      </c>
    </row>
    <row r="4" spans="1:42" x14ac:dyDescent="0.25">
      <c r="A4" s="249" t="s">
        <v>838</v>
      </c>
      <c r="B4" s="249"/>
      <c r="C4" s="150" t="s">
        <v>839</v>
      </c>
    </row>
    <row r="5" spans="1:42" x14ac:dyDescent="0.25">
      <c r="M5" s="151" t="s">
        <v>840</v>
      </c>
    </row>
    <row r="9" spans="1:42" s="173" customFormat="1" x14ac:dyDescent="0.25">
      <c r="A9" s="174" t="s">
        <v>693</v>
      </c>
      <c r="B9" s="174" t="s">
        <v>694</v>
      </c>
      <c r="C9" s="174" t="s">
        <v>695</v>
      </c>
      <c r="D9" s="174" t="s">
        <v>696</v>
      </c>
      <c r="E9" s="174" t="s">
        <v>697</v>
      </c>
      <c r="F9" s="174" t="s">
        <v>698</v>
      </c>
      <c r="G9" s="174" t="s">
        <v>699</v>
      </c>
      <c r="H9" s="174" t="s">
        <v>700</v>
      </c>
      <c r="I9" s="174" t="s">
        <v>701</v>
      </c>
      <c r="J9" s="174" t="s">
        <v>702</v>
      </c>
      <c r="K9" s="174" t="s">
        <v>703</v>
      </c>
      <c r="L9" s="174" t="s">
        <v>704</v>
      </c>
      <c r="M9" s="174" t="s">
        <v>705</v>
      </c>
      <c r="N9" s="174" t="s">
        <v>706</v>
      </c>
      <c r="O9" s="174" t="s">
        <v>707</v>
      </c>
      <c r="P9" s="174" t="s">
        <v>708</v>
      </c>
      <c r="Q9" s="174" t="s">
        <v>709</v>
      </c>
      <c r="R9" s="174" t="s">
        <v>710</v>
      </c>
      <c r="S9" s="174" t="s">
        <v>711</v>
      </c>
      <c r="T9" s="174" t="s">
        <v>712</v>
      </c>
      <c r="U9" s="174" t="s">
        <v>713</v>
      </c>
      <c r="V9" s="174" t="s">
        <v>714</v>
      </c>
      <c r="W9" s="174" t="s">
        <v>715</v>
      </c>
      <c r="X9" s="174" t="s">
        <v>716</v>
      </c>
      <c r="Y9" s="174" t="s">
        <v>717</v>
      </c>
      <c r="Z9" s="174" t="s">
        <v>718</v>
      </c>
      <c r="AA9" s="174" t="s">
        <v>719</v>
      </c>
      <c r="AB9" s="174" t="s">
        <v>720</v>
      </c>
      <c r="AC9" s="174" t="s">
        <v>721</v>
      </c>
      <c r="AD9" s="174" t="s">
        <v>722</v>
      </c>
      <c r="AE9" s="174" t="s">
        <v>723</v>
      </c>
      <c r="AF9" s="174" t="s">
        <v>724</v>
      </c>
      <c r="AG9" s="174" t="s">
        <v>725</v>
      </c>
      <c r="AH9" s="174" t="s">
        <v>726</v>
      </c>
      <c r="AI9" s="174" t="s">
        <v>727</v>
      </c>
      <c r="AJ9" s="174" t="s">
        <v>728</v>
      </c>
      <c r="AK9" s="174" t="s">
        <v>729</v>
      </c>
      <c r="AL9" s="174" t="s">
        <v>730</v>
      </c>
      <c r="AM9" s="174" t="s">
        <v>731</v>
      </c>
      <c r="AN9" s="174" t="s">
        <v>732</v>
      </c>
      <c r="AO9" s="174" t="s">
        <v>733</v>
      </c>
      <c r="AP9" s="174" t="s">
        <v>734</v>
      </c>
    </row>
    <row r="10" spans="1:42" s="173" customFormat="1" ht="15" hidden="1" x14ac:dyDescent="0.25">
      <c r="A10" s="175" t="s">
        <v>735</v>
      </c>
      <c r="B10" s="175" t="s">
        <v>839</v>
      </c>
      <c r="C10" s="175" t="s">
        <v>841</v>
      </c>
      <c r="D10" s="175" t="s">
        <v>842</v>
      </c>
      <c r="E10" s="176" t="s">
        <v>1140</v>
      </c>
      <c r="F10" s="177">
        <v>43465</v>
      </c>
      <c r="G10" s="177">
        <v>43468</v>
      </c>
      <c r="H10" s="178">
        <v>792</v>
      </c>
      <c r="I10" s="178">
        <v>2</v>
      </c>
      <c r="J10" s="175" t="s">
        <v>859</v>
      </c>
      <c r="K10" s="175" t="s">
        <v>739</v>
      </c>
      <c r="L10" s="175" t="s">
        <v>1168</v>
      </c>
      <c r="M10" s="175" t="s">
        <v>1169</v>
      </c>
      <c r="N10" s="175" t="s">
        <v>742</v>
      </c>
      <c r="O10" s="179">
        <v>-10104651</v>
      </c>
      <c r="P10" s="175" t="s">
        <v>846</v>
      </c>
      <c r="Q10" s="180">
        <v>-434.5</v>
      </c>
      <c r="R10" s="175" t="s">
        <v>420</v>
      </c>
      <c r="S10" s="175" t="s">
        <v>420</v>
      </c>
      <c r="T10" s="175" t="s">
        <v>432</v>
      </c>
      <c r="U10" s="175" t="s">
        <v>742</v>
      </c>
      <c r="V10" s="175" t="s">
        <v>742</v>
      </c>
      <c r="W10" s="175" t="s">
        <v>420</v>
      </c>
      <c r="X10" s="175" t="s">
        <v>853</v>
      </c>
      <c r="Y10" s="175" t="s">
        <v>742</v>
      </c>
      <c r="Z10" s="175" t="s">
        <v>862</v>
      </c>
      <c r="AA10" s="175" t="s">
        <v>742</v>
      </c>
      <c r="AB10" s="175" t="s">
        <v>742</v>
      </c>
      <c r="AC10" s="175" t="s">
        <v>742</v>
      </c>
      <c r="AD10" s="175" t="s">
        <v>742</v>
      </c>
      <c r="AE10" s="175" t="s">
        <v>742</v>
      </c>
      <c r="AF10" s="175" t="s">
        <v>742</v>
      </c>
      <c r="AG10" s="175" t="s">
        <v>742</v>
      </c>
      <c r="AH10" s="175" t="s">
        <v>839</v>
      </c>
      <c r="AI10" s="175" t="s">
        <v>1170</v>
      </c>
      <c r="AJ10" s="175" t="s">
        <v>848</v>
      </c>
      <c r="AK10" s="175" t="s">
        <v>849</v>
      </c>
      <c r="AL10" s="175" t="s">
        <v>748</v>
      </c>
      <c r="AM10" s="175" t="s">
        <v>749</v>
      </c>
      <c r="AN10" s="175" t="s">
        <v>855</v>
      </c>
      <c r="AO10" s="175" t="s">
        <v>856</v>
      </c>
      <c r="AP10" s="175" t="s">
        <v>742</v>
      </c>
    </row>
    <row r="11" spans="1:42" s="173" customFormat="1" ht="15" hidden="1" x14ac:dyDescent="0.25">
      <c r="A11" s="175" t="s">
        <v>735</v>
      </c>
      <c r="B11" s="175" t="s">
        <v>839</v>
      </c>
      <c r="C11" s="175" t="s">
        <v>841</v>
      </c>
      <c r="D11" s="175" t="s">
        <v>842</v>
      </c>
      <c r="E11" s="176" t="s">
        <v>1140</v>
      </c>
      <c r="F11" s="177">
        <v>43465</v>
      </c>
      <c r="G11" s="177">
        <v>43468</v>
      </c>
      <c r="H11" s="178">
        <v>783</v>
      </c>
      <c r="I11" s="178">
        <v>3</v>
      </c>
      <c r="J11" s="175" t="s">
        <v>859</v>
      </c>
      <c r="K11" s="175" t="s">
        <v>739</v>
      </c>
      <c r="L11" s="175" t="s">
        <v>1171</v>
      </c>
      <c r="M11" s="175" t="s">
        <v>1172</v>
      </c>
      <c r="N11" s="175" t="s">
        <v>742</v>
      </c>
      <c r="O11" s="179">
        <v>-111691163</v>
      </c>
      <c r="P11" s="175" t="s">
        <v>846</v>
      </c>
      <c r="Q11" s="180">
        <v>-4802.72</v>
      </c>
      <c r="R11" s="175" t="s">
        <v>420</v>
      </c>
      <c r="S11" s="175" t="s">
        <v>420</v>
      </c>
      <c r="T11" s="175" t="s">
        <v>432</v>
      </c>
      <c r="U11" s="175" t="s">
        <v>742</v>
      </c>
      <c r="V11" s="175" t="s">
        <v>742</v>
      </c>
      <c r="W11" s="175" t="s">
        <v>420</v>
      </c>
      <c r="X11" s="175" t="s">
        <v>853</v>
      </c>
      <c r="Y11" s="175" t="s">
        <v>742</v>
      </c>
      <c r="Z11" s="175" t="s">
        <v>865</v>
      </c>
      <c r="AA11" s="175" t="s">
        <v>742</v>
      </c>
      <c r="AB11" s="175" t="s">
        <v>742</v>
      </c>
      <c r="AC11" s="175" t="s">
        <v>742</v>
      </c>
      <c r="AD11" s="175" t="s">
        <v>742</v>
      </c>
      <c r="AE11" s="175" t="s">
        <v>742</v>
      </c>
      <c r="AF11" s="175" t="s">
        <v>742</v>
      </c>
      <c r="AG11" s="175" t="s">
        <v>742</v>
      </c>
      <c r="AH11" s="175" t="s">
        <v>839</v>
      </c>
      <c r="AI11" s="175" t="s">
        <v>1170</v>
      </c>
      <c r="AJ11" s="175" t="s">
        <v>848</v>
      </c>
      <c r="AK11" s="175" t="s">
        <v>849</v>
      </c>
      <c r="AL11" s="175" t="s">
        <v>748</v>
      </c>
      <c r="AM11" s="175" t="s">
        <v>749</v>
      </c>
      <c r="AN11" s="175" t="s">
        <v>855</v>
      </c>
      <c r="AO11" s="175" t="s">
        <v>856</v>
      </c>
      <c r="AP11" s="175" t="s">
        <v>742</v>
      </c>
    </row>
    <row r="12" spans="1:42" s="173" customFormat="1" ht="15" hidden="1" x14ac:dyDescent="0.25">
      <c r="A12" s="175" t="s">
        <v>735</v>
      </c>
      <c r="B12" s="175" t="s">
        <v>839</v>
      </c>
      <c r="C12" s="175" t="s">
        <v>841</v>
      </c>
      <c r="D12" s="175" t="s">
        <v>842</v>
      </c>
      <c r="E12" s="176" t="s">
        <v>1140</v>
      </c>
      <c r="F12" s="177">
        <v>43465</v>
      </c>
      <c r="G12" s="177">
        <v>43468</v>
      </c>
      <c r="H12" s="178">
        <v>783</v>
      </c>
      <c r="I12" s="178">
        <v>4</v>
      </c>
      <c r="J12" s="175" t="s">
        <v>859</v>
      </c>
      <c r="K12" s="175" t="s">
        <v>739</v>
      </c>
      <c r="L12" s="175" t="s">
        <v>1171</v>
      </c>
      <c r="M12" s="175" t="s">
        <v>1173</v>
      </c>
      <c r="N12" s="175" t="s">
        <v>742</v>
      </c>
      <c r="O12" s="179">
        <v>-81236512</v>
      </c>
      <c r="P12" s="175" t="s">
        <v>846</v>
      </c>
      <c r="Q12" s="180">
        <v>-3493.17</v>
      </c>
      <c r="R12" s="175" t="s">
        <v>420</v>
      </c>
      <c r="S12" s="175" t="s">
        <v>420</v>
      </c>
      <c r="T12" s="175" t="s">
        <v>432</v>
      </c>
      <c r="U12" s="175" t="s">
        <v>742</v>
      </c>
      <c r="V12" s="175" t="s">
        <v>742</v>
      </c>
      <c r="W12" s="175" t="s">
        <v>420</v>
      </c>
      <c r="X12" s="175" t="s">
        <v>853</v>
      </c>
      <c r="Y12" s="175" t="s">
        <v>742</v>
      </c>
      <c r="Z12" s="175" t="s">
        <v>867</v>
      </c>
      <c r="AA12" s="175" t="s">
        <v>742</v>
      </c>
      <c r="AB12" s="175" t="s">
        <v>742</v>
      </c>
      <c r="AC12" s="175" t="s">
        <v>742</v>
      </c>
      <c r="AD12" s="175" t="s">
        <v>742</v>
      </c>
      <c r="AE12" s="175" t="s">
        <v>742</v>
      </c>
      <c r="AF12" s="175" t="s">
        <v>742</v>
      </c>
      <c r="AG12" s="175" t="s">
        <v>742</v>
      </c>
      <c r="AH12" s="175" t="s">
        <v>839</v>
      </c>
      <c r="AI12" s="175" t="s">
        <v>1170</v>
      </c>
      <c r="AJ12" s="175" t="s">
        <v>848</v>
      </c>
      <c r="AK12" s="175" t="s">
        <v>849</v>
      </c>
      <c r="AL12" s="175" t="s">
        <v>748</v>
      </c>
      <c r="AM12" s="175" t="s">
        <v>749</v>
      </c>
      <c r="AN12" s="175" t="s">
        <v>855</v>
      </c>
      <c r="AO12" s="175" t="s">
        <v>856</v>
      </c>
      <c r="AP12" s="175" t="s">
        <v>742</v>
      </c>
    </row>
    <row r="13" spans="1:42" s="173" customFormat="1" ht="15" hidden="1" x14ac:dyDescent="0.25">
      <c r="A13" s="175" t="s">
        <v>735</v>
      </c>
      <c r="B13" s="175" t="s">
        <v>839</v>
      </c>
      <c r="C13" s="175" t="s">
        <v>841</v>
      </c>
      <c r="D13" s="175" t="s">
        <v>842</v>
      </c>
      <c r="E13" s="176" t="s">
        <v>1140</v>
      </c>
      <c r="F13" s="177">
        <v>43461</v>
      </c>
      <c r="G13" s="177">
        <v>43462</v>
      </c>
      <c r="H13" s="178">
        <v>771</v>
      </c>
      <c r="I13" s="178">
        <v>3</v>
      </c>
      <c r="J13" s="175" t="s">
        <v>859</v>
      </c>
      <c r="K13" s="175" t="s">
        <v>739</v>
      </c>
      <c r="L13" s="175" t="s">
        <v>1174</v>
      </c>
      <c r="M13" s="175" t="s">
        <v>1175</v>
      </c>
      <c r="N13" s="175" t="s">
        <v>742</v>
      </c>
      <c r="O13" s="179">
        <v>-121588140</v>
      </c>
      <c r="P13" s="175" t="s">
        <v>846</v>
      </c>
      <c r="Q13" s="180">
        <v>-5228.29</v>
      </c>
      <c r="R13" s="175" t="s">
        <v>420</v>
      </c>
      <c r="S13" s="175" t="s">
        <v>420</v>
      </c>
      <c r="T13" s="175" t="s">
        <v>432</v>
      </c>
      <c r="U13" s="175" t="s">
        <v>742</v>
      </c>
      <c r="V13" s="175" t="s">
        <v>742</v>
      </c>
      <c r="W13" s="175" t="s">
        <v>420</v>
      </c>
      <c r="X13" s="175" t="s">
        <v>853</v>
      </c>
      <c r="Y13" s="175" t="s">
        <v>742</v>
      </c>
      <c r="Z13" s="175" t="s">
        <v>862</v>
      </c>
      <c r="AA13" s="175" t="s">
        <v>742</v>
      </c>
      <c r="AB13" s="175" t="s">
        <v>742</v>
      </c>
      <c r="AC13" s="175" t="s">
        <v>742</v>
      </c>
      <c r="AD13" s="175" t="s">
        <v>742</v>
      </c>
      <c r="AE13" s="175" t="s">
        <v>742</v>
      </c>
      <c r="AF13" s="175" t="s">
        <v>742</v>
      </c>
      <c r="AG13" s="175" t="s">
        <v>742</v>
      </c>
      <c r="AH13" s="175" t="s">
        <v>839</v>
      </c>
      <c r="AI13" s="175" t="s">
        <v>1170</v>
      </c>
      <c r="AJ13" s="175" t="s">
        <v>848</v>
      </c>
      <c r="AK13" s="175" t="s">
        <v>849</v>
      </c>
      <c r="AL13" s="175" t="s">
        <v>748</v>
      </c>
      <c r="AM13" s="175" t="s">
        <v>749</v>
      </c>
      <c r="AN13" s="175" t="s">
        <v>855</v>
      </c>
      <c r="AO13" s="175" t="s">
        <v>856</v>
      </c>
      <c r="AP13" s="175" t="s">
        <v>742</v>
      </c>
    </row>
    <row r="14" spans="1:42" s="173" customFormat="1" ht="15" x14ac:dyDescent="0.25">
      <c r="A14" s="175" t="s">
        <v>735</v>
      </c>
      <c r="B14" s="175" t="s">
        <v>839</v>
      </c>
      <c r="C14" s="175" t="s">
        <v>841</v>
      </c>
      <c r="D14" s="175" t="s">
        <v>842</v>
      </c>
      <c r="E14" s="176" t="s">
        <v>1140</v>
      </c>
      <c r="F14" s="177">
        <v>43461</v>
      </c>
      <c r="G14" s="177">
        <v>43462</v>
      </c>
      <c r="H14" s="178">
        <v>770</v>
      </c>
      <c r="I14" s="178">
        <v>4</v>
      </c>
      <c r="J14" s="175" t="s">
        <v>859</v>
      </c>
      <c r="K14" s="175" t="s">
        <v>739</v>
      </c>
      <c r="L14" s="175" t="s">
        <v>1176</v>
      </c>
      <c r="M14" s="175" t="s">
        <v>1177</v>
      </c>
      <c r="N14" s="175" t="s">
        <v>742</v>
      </c>
      <c r="O14" s="179">
        <v>-148798285</v>
      </c>
      <c r="P14" s="175" t="s">
        <v>64</v>
      </c>
      <c r="Q14" s="180">
        <v>-148798285</v>
      </c>
      <c r="R14" s="175" t="s">
        <v>420</v>
      </c>
      <c r="S14" s="175" t="s">
        <v>420</v>
      </c>
      <c r="T14" s="175" t="s">
        <v>432</v>
      </c>
      <c r="U14" s="175" t="s">
        <v>742</v>
      </c>
      <c r="V14" s="175" t="s">
        <v>742</v>
      </c>
      <c r="W14" s="175" t="s">
        <v>420</v>
      </c>
      <c r="X14" s="175" t="s">
        <v>853</v>
      </c>
      <c r="Y14" s="175" t="s">
        <v>742</v>
      </c>
      <c r="Z14" s="175" t="s">
        <v>854</v>
      </c>
      <c r="AA14" s="175" t="s">
        <v>742</v>
      </c>
      <c r="AB14" s="175" t="s">
        <v>742</v>
      </c>
      <c r="AC14" s="175" t="s">
        <v>742</v>
      </c>
      <c r="AD14" s="175" t="s">
        <v>742</v>
      </c>
      <c r="AE14" s="175" t="s">
        <v>742</v>
      </c>
      <c r="AF14" s="175" t="s">
        <v>742</v>
      </c>
      <c r="AG14" s="175" t="s">
        <v>742</v>
      </c>
      <c r="AH14" s="175" t="s">
        <v>839</v>
      </c>
      <c r="AI14" s="175" t="s">
        <v>1170</v>
      </c>
      <c r="AJ14" s="175" t="s">
        <v>848</v>
      </c>
      <c r="AK14" s="175" t="s">
        <v>849</v>
      </c>
      <c r="AL14" s="175" t="s">
        <v>748</v>
      </c>
      <c r="AM14" s="175" t="s">
        <v>749</v>
      </c>
      <c r="AN14" s="175" t="s">
        <v>855</v>
      </c>
      <c r="AO14" s="175" t="s">
        <v>856</v>
      </c>
      <c r="AP14" s="175" t="s">
        <v>742</v>
      </c>
    </row>
    <row r="15" spans="1:42" s="173" customFormat="1" ht="15" x14ac:dyDescent="0.25">
      <c r="A15" s="175" t="s">
        <v>735</v>
      </c>
      <c r="B15" s="175" t="s">
        <v>839</v>
      </c>
      <c r="C15" s="175" t="s">
        <v>841</v>
      </c>
      <c r="D15" s="175" t="s">
        <v>842</v>
      </c>
      <c r="E15" s="176" t="s">
        <v>1140</v>
      </c>
      <c r="F15" s="177">
        <v>43461</v>
      </c>
      <c r="G15" s="177">
        <v>43462</v>
      </c>
      <c r="H15" s="178">
        <v>770</v>
      </c>
      <c r="I15" s="178">
        <v>7</v>
      </c>
      <c r="J15" s="175" t="s">
        <v>859</v>
      </c>
      <c r="K15" s="175" t="s">
        <v>739</v>
      </c>
      <c r="L15" s="175" t="s">
        <v>1176</v>
      </c>
      <c r="M15" s="175" t="s">
        <v>1178</v>
      </c>
      <c r="N15" s="175" t="s">
        <v>742</v>
      </c>
      <c r="O15" s="179">
        <v>-140121067</v>
      </c>
      <c r="P15" s="175" t="s">
        <v>64</v>
      </c>
      <c r="Q15" s="180">
        <v>-140121067</v>
      </c>
      <c r="R15" s="175" t="s">
        <v>420</v>
      </c>
      <c r="S15" s="175" t="s">
        <v>420</v>
      </c>
      <c r="T15" s="175" t="s">
        <v>432</v>
      </c>
      <c r="U15" s="175" t="s">
        <v>742</v>
      </c>
      <c r="V15" s="175" t="s">
        <v>742</v>
      </c>
      <c r="W15" s="175" t="s">
        <v>420</v>
      </c>
      <c r="X15" s="175" t="s">
        <v>853</v>
      </c>
      <c r="Y15" s="175" t="s">
        <v>742</v>
      </c>
      <c r="Z15" s="175" t="s">
        <v>854</v>
      </c>
      <c r="AA15" s="175" t="s">
        <v>742</v>
      </c>
      <c r="AB15" s="175" t="s">
        <v>742</v>
      </c>
      <c r="AC15" s="175" t="s">
        <v>742</v>
      </c>
      <c r="AD15" s="175" t="s">
        <v>742</v>
      </c>
      <c r="AE15" s="175" t="s">
        <v>742</v>
      </c>
      <c r="AF15" s="175" t="s">
        <v>742</v>
      </c>
      <c r="AG15" s="175" t="s">
        <v>742</v>
      </c>
      <c r="AH15" s="175" t="s">
        <v>839</v>
      </c>
      <c r="AI15" s="175" t="s">
        <v>1170</v>
      </c>
      <c r="AJ15" s="175" t="s">
        <v>848</v>
      </c>
      <c r="AK15" s="175" t="s">
        <v>849</v>
      </c>
      <c r="AL15" s="175" t="s">
        <v>748</v>
      </c>
      <c r="AM15" s="175" t="s">
        <v>749</v>
      </c>
      <c r="AN15" s="175" t="s">
        <v>855</v>
      </c>
      <c r="AO15" s="175" t="s">
        <v>856</v>
      </c>
      <c r="AP15" s="175" t="s">
        <v>742</v>
      </c>
    </row>
    <row r="16" spans="1:42" s="173" customFormat="1" ht="15" x14ac:dyDescent="0.25">
      <c r="A16" s="175" t="s">
        <v>735</v>
      </c>
      <c r="B16" s="175" t="s">
        <v>839</v>
      </c>
      <c r="C16" s="175" t="s">
        <v>841</v>
      </c>
      <c r="D16" s="175" t="s">
        <v>842</v>
      </c>
      <c r="E16" s="176" t="s">
        <v>1140</v>
      </c>
      <c r="F16" s="177">
        <v>43454</v>
      </c>
      <c r="G16" s="177">
        <v>43462</v>
      </c>
      <c r="H16" s="178">
        <v>769</v>
      </c>
      <c r="I16" s="178">
        <v>57</v>
      </c>
      <c r="J16" s="175" t="s">
        <v>850</v>
      </c>
      <c r="K16" s="175" t="s">
        <v>739</v>
      </c>
      <c r="L16" s="175" t="s">
        <v>1179</v>
      </c>
      <c r="M16" s="175" t="s">
        <v>1180</v>
      </c>
      <c r="N16" s="175" t="s">
        <v>742</v>
      </c>
      <c r="O16" s="179">
        <v>-40318000</v>
      </c>
      <c r="P16" s="175" t="s">
        <v>64</v>
      </c>
      <c r="Q16" s="180">
        <v>-40318000</v>
      </c>
      <c r="R16" s="175" t="s">
        <v>420</v>
      </c>
      <c r="S16" s="175" t="s">
        <v>420</v>
      </c>
      <c r="T16" s="175" t="s">
        <v>432</v>
      </c>
      <c r="U16" s="175" t="s">
        <v>742</v>
      </c>
      <c r="V16" s="175" t="s">
        <v>742</v>
      </c>
      <c r="W16" s="175" t="s">
        <v>420</v>
      </c>
      <c r="X16" s="175" t="s">
        <v>853</v>
      </c>
      <c r="Y16" s="175" t="s">
        <v>742</v>
      </c>
      <c r="Z16" s="175" t="s">
        <v>854</v>
      </c>
      <c r="AA16" s="175" t="s">
        <v>742</v>
      </c>
      <c r="AB16" s="175" t="s">
        <v>742</v>
      </c>
      <c r="AC16" s="175" t="s">
        <v>742</v>
      </c>
      <c r="AD16" s="175" t="s">
        <v>742</v>
      </c>
      <c r="AE16" s="175" t="s">
        <v>742</v>
      </c>
      <c r="AF16" s="175" t="s">
        <v>742</v>
      </c>
      <c r="AG16" s="175" t="s">
        <v>742</v>
      </c>
      <c r="AH16" s="175" t="s">
        <v>839</v>
      </c>
      <c r="AI16" s="175" t="s">
        <v>1170</v>
      </c>
      <c r="AJ16" s="175" t="s">
        <v>848</v>
      </c>
      <c r="AK16" s="175" t="s">
        <v>849</v>
      </c>
      <c r="AL16" s="175" t="s">
        <v>748</v>
      </c>
      <c r="AM16" s="175" t="s">
        <v>749</v>
      </c>
      <c r="AN16" s="175" t="s">
        <v>855</v>
      </c>
      <c r="AO16" s="175" t="s">
        <v>856</v>
      </c>
      <c r="AP16" s="175" t="s">
        <v>742</v>
      </c>
    </row>
    <row r="17" spans="1:42" s="173" customFormat="1" ht="15" x14ac:dyDescent="0.25">
      <c r="A17" s="175" t="s">
        <v>735</v>
      </c>
      <c r="B17" s="175" t="s">
        <v>839</v>
      </c>
      <c r="C17" s="175" t="s">
        <v>841</v>
      </c>
      <c r="D17" s="175" t="s">
        <v>842</v>
      </c>
      <c r="E17" s="176" t="s">
        <v>1140</v>
      </c>
      <c r="F17" s="177">
        <v>43454</v>
      </c>
      <c r="G17" s="177">
        <v>43462</v>
      </c>
      <c r="H17" s="178">
        <v>769</v>
      </c>
      <c r="I17" s="178">
        <v>59</v>
      </c>
      <c r="J17" s="175" t="s">
        <v>850</v>
      </c>
      <c r="K17" s="175" t="s">
        <v>739</v>
      </c>
      <c r="L17" s="175" t="s">
        <v>1179</v>
      </c>
      <c r="M17" s="175" t="s">
        <v>857</v>
      </c>
      <c r="N17" s="175" t="s">
        <v>742</v>
      </c>
      <c r="O17" s="179">
        <v>-1519000</v>
      </c>
      <c r="P17" s="175" t="s">
        <v>64</v>
      </c>
      <c r="Q17" s="180">
        <v>-1519000</v>
      </c>
      <c r="R17" s="175" t="s">
        <v>420</v>
      </c>
      <c r="S17" s="175" t="s">
        <v>420</v>
      </c>
      <c r="T17" s="175" t="s">
        <v>432</v>
      </c>
      <c r="U17" s="175" t="s">
        <v>742</v>
      </c>
      <c r="V17" s="175" t="s">
        <v>742</v>
      </c>
      <c r="W17" s="175" t="s">
        <v>420</v>
      </c>
      <c r="X17" s="175" t="s">
        <v>853</v>
      </c>
      <c r="Y17" s="175" t="s">
        <v>742</v>
      </c>
      <c r="Z17" s="175" t="s">
        <v>854</v>
      </c>
      <c r="AA17" s="175" t="s">
        <v>742</v>
      </c>
      <c r="AB17" s="175" t="s">
        <v>742</v>
      </c>
      <c r="AC17" s="175" t="s">
        <v>742</v>
      </c>
      <c r="AD17" s="175" t="s">
        <v>742</v>
      </c>
      <c r="AE17" s="175" t="s">
        <v>742</v>
      </c>
      <c r="AF17" s="175" t="s">
        <v>742</v>
      </c>
      <c r="AG17" s="175" t="s">
        <v>742</v>
      </c>
      <c r="AH17" s="175" t="s">
        <v>839</v>
      </c>
      <c r="AI17" s="175" t="s">
        <v>1170</v>
      </c>
      <c r="AJ17" s="175" t="s">
        <v>848</v>
      </c>
      <c r="AK17" s="175" t="s">
        <v>849</v>
      </c>
      <c r="AL17" s="175" t="s">
        <v>748</v>
      </c>
      <c r="AM17" s="175" t="s">
        <v>749</v>
      </c>
      <c r="AN17" s="175" t="s">
        <v>855</v>
      </c>
      <c r="AO17" s="175" t="s">
        <v>856</v>
      </c>
      <c r="AP17" s="175" t="s">
        <v>742</v>
      </c>
    </row>
    <row r="18" spans="1:42" s="173" customFormat="1" ht="15" x14ac:dyDescent="0.25">
      <c r="A18" s="175" t="s">
        <v>735</v>
      </c>
      <c r="B18" s="175" t="s">
        <v>839</v>
      </c>
      <c r="C18" s="175" t="s">
        <v>841</v>
      </c>
      <c r="D18" s="175" t="s">
        <v>842</v>
      </c>
      <c r="E18" s="176" t="s">
        <v>1140</v>
      </c>
      <c r="F18" s="177">
        <v>43454</v>
      </c>
      <c r="G18" s="177">
        <v>43462</v>
      </c>
      <c r="H18" s="178">
        <v>769</v>
      </c>
      <c r="I18" s="178">
        <v>109</v>
      </c>
      <c r="J18" s="175" t="s">
        <v>850</v>
      </c>
      <c r="K18" s="175" t="s">
        <v>739</v>
      </c>
      <c r="L18" s="175" t="s">
        <v>1179</v>
      </c>
      <c r="M18" s="175" t="s">
        <v>1181</v>
      </c>
      <c r="N18" s="175" t="s">
        <v>742</v>
      </c>
      <c r="O18" s="179">
        <v>-3275940</v>
      </c>
      <c r="P18" s="175" t="s">
        <v>64</v>
      </c>
      <c r="Q18" s="180">
        <v>-3275940</v>
      </c>
      <c r="R18" s="175" t="s">
        <v>420</v>
      </c>
      <c r="S18" s="175" t="s">
        <v>420</v>
      </c>
      <c r="T18" s="175" t="s">
        <v>432</v>
      </c>
      <c r="U18" s="175" t="s">
        <v>742</v>
      </c>
      <c r="V18" s="175" t="s">
        <v>742</v>
      </c>
      <c r="W18" s="175" t="s">
        <v>420</v>
      </c>
      <c r="X18" s="175" t="s">
        <v>853</v>
      </c>
      <c r="Y18" s="175" t="s">
        <v>742</v>
      </c>
      <c r="Z18" s="175" t="s">
        <v>854</v>
      </c>
      <c r="AA18" s="175" t="s">
        <v>742</v>
      </c>
      <c r="AB18" s="175" t="s">
        <v>742</v>
      </c>
      <c r="AC18" s="175" t="s">
        <v>742</v>
      </c>
      <c r="AD18" s="175" t="s">
        <v>742</v>
      </c>
      <c r="AE18" s="175" t="s">
        <v>742</v>
      </c>
      <c r="AF18" s="175" t="s">
        <v>742</v>
      </c>
      <c r="AG18" s="175" t="s">
        <v>742</v>
      </c>
      <c r="AH18" s="175" t="s">
        <v>839</v>
      </c>
      <c r="AI18" s="175" t="s">
        <v>1170</v>
      </c>
      <c r="AJ18" s="175" t="s">
        <v>848</v>
      </c>
      <c r="AK18" s="175" t="s">
        <v>849</v>
      </c>
      <c r="AL18" s="175" t="s">
        <v>748</v>
      </c>
      <c r="AM18" s="175" t="s">
        <v>749</v>
      </c>
      <c r="AN18" s="175" t="s">
        <v>855</v>
      </c>
      <c r="AO18" s="175" t="s">
        <v>856</v>
      </c>
      <c r="AP18" s="175" t="s">
        <v>742</v>
      </c>
    </row>
    <row r="19" spans="1:42" s="173" customFormat="1" ht="15" x14ac:dyDescent="0.25">
      <c r="A19" s="175" t="s">
        <v>735</v>
      </c>
      <c r="B19" s="175" t="s">
        <v>839</v>
      </c>
      <c r="C19" s="175" t="s">
        <v>841</v>
      </c>
      <c r="D19" s="175" t="s">
        <v>842</v>
      </c>
      <c r="E19" s="176" t="s">
        <v>1140</v>
      </c>
      <c r="F19" s="177">
        <v>43454</v>
      </c>
      <c r="G19" s="177">
        <v>43462</v>
      </c>
      <c r="H19" s="178">
        <v>769</v>
      </c>
      <c r="I19" s="178">
        <v>110</v>
      </c>
      <c r="J19" s="175" t="s">
        <v>850</v>
      </c>
      <c r="K19" s="175" t="s">
        <v>739</v>
      </c>
      <c r="L19" s="175" t="s">
        <v>1179</v>
      </c>
      <c r="M19" s="175" t="s">
        <v>1181</v>
      </c>
      <c r="N19" s="175" t="s">
        <v>742</v>
      </c>
      <c r="O19" s="179">
        <v>-39815000</v>
      </c>
      <c r="P19" s="175" t="s">
        <v>64</v>
      </c>
      <c r="Q19" s="180">
        <v>-39815000</v>
      </c>
      <c r="R19" s="175" t="s">
        <v>420</v>
      </c>
      <c r="S19" s="175" t="s">
        <v>420</v>
      </c>
      <c r="T19" s="175" t="s">
        <v>432</v>
      </c>
      <c r="U19" s="175" t="s">
        <v>742</v>
      </c>
      <c r="V19" s="175" t="s">
        <v>742</v>
      </c>
      <c r="W19" s="175" t="s">
        <v>420</v>
      </c>
      <c r="X19" s="175" t="s">
        <v>853</v>
      </c>
      <c r="Y19" s="175" t="s">
        <v>742</v>
      </c>
      <c r="Z19" s="175" t="s">
        <v>854</v>
      </c>
      <c r="AA19" s="175" t="s">
        <v>742</v>
      </c>
      <c r="AB19" s="175" t="s">
        <v>742</v>
      </c>
      <c r="AC19" s="175" t="s">
        <v>742</v>
      </c>
      <c r="AD19" s="175" t="s">
        <v>742</v>
      </c>
      <c r="AE19" s="175" t="s">
        <v>742</v>
      </c>
      <c r="AF19" s="175" t="s">
        <v>742</v>
      </c>
      <c r="AG19" s="175" t="s">
        <v>742</v>
      </c>
      <c r="AH19" s="175" t="s">
        <v>839</v>
      </c>
      <c r="AI19" s="175" t="s">
        <v>1170</v>
      </c>
      <c r="AJ19" s="175" t="s">
        <v>848</v>
      </c>
      <c r="AK19" s="175" t="s">
        <v>849</v>
      </c>
      <c r="AL19" s="175" t="s">
        <v>748</v>
      </c>
      <c r="AM19" s="175" t="s">
        <v>749</v>
      </c>
      <c r="AN19" s="175" t="s">
        <v>855</v>
      </c>
      <c r="AO19" s="175" t="s">
        <v>856</v>
      </c>
      <c r="AP19" s="175" t="s">
        <v>742</v>
      </c>
    </row>
    <row r="20" spans="1:42" s="173" customFormat="1" ht="15" x14ac:dyDescent="0.25">
      <c r="A20" s="175" t="s">
        <v>735</v>
      </c>
      <c r="B20" s="175" t="s">
        <v>839</v>
      </c>
      <c r="C20" s="175" t="s">
        <v>841</v>
      </c>
      <c r="D20" s="175" t="s">
        <v>842</v>
      </c>
      <c r="E20" s="176" t="s">
        <v>1140</v>
      </c>
      <c r="F20" s="177">
        <v>43447</v>
      </c>
      <c r="G20" s="177">
        <v>43462</v>
      </c>
      <c r="H20" s="178">
        <v>767</v>
      </c>
      <c r="I20" s="178">
        <v>1</v>
      </c>
      <c r="J20" s="175" t="s">
        <v>871</v>
      </c>
      <c r="K20" s="175" t="s">
        <v>739</v>
      </c>
      <c r="L20" s="175" t="s">
        <v>1182</v>
      </c>
      <c r="M20" s="175" t="s">
        <v>1183</v>
      </c>
      <c r="N20" s="175" t="s">
        <v>874</v>
      </c>
      <c r="O20" s="179">
        <v>132423149</v>
      </c>
      <c r="P20" s="175" t="s">
        <v>64</v>
      </c>
      <c r="Q20" s="180">
        <v>132423149</v>
      </c>
      <c r="R20" s="175" t="s">
        <v>420</v>
      </c>
      <c r="S20" s="175" t="s">
        <v>420</v>
      </c>
      <c r="T20" s="175" t="s">
        <v>432</v>
      </c>
      <c r="U20" s="175" t="s">
        <v>742</v>
      </c>
      <c r="V20" s="175" t="s">
        <v>742</v>
      </c>
      <c r="W20" s="175" t="s">
        <v>420</v>
      </c>
      <c r="X20" s="175" t="s">
        <v>853</v>
      </c>
      <c r="Y20" s="175" t="s">
        <v>742</v>
      </c>
      <c r="Z20" s="175" t="s">
        <v>854</v>
      </c>
      <c r="AA20" s="175" t="s">
        <v>742</v>
      </c>
      <c r="AB20" s="175" t="s">
        <v>742</v>
      </c>
      <c r="AC20" s="175" t="s">
        <v>742</v>
      </c>
      <c r="AD20" s="175" t="s">
        <v>742</v>
      </c>
      <c r="AE20" s="175" t="s">
        <v>742</v>
      </c>
      <c r="AF20" s="175" t="s">
        <v>742</v>
      </c>
      <c r="AG20" s="175" t="s">
        <v>742</v>
      </c>
      <c r="AH20" s="175" t="s">
        <v>839</v>
      </c>
      <c r="AI20" s="175" t="s">
        <v>1170</v>
      </c>
      <c r="AJ20" s="175" t="s">
        <v>848</v>
      </c>
      <c r="AK20" s="175" t="s">
        <v>849</v>
      </c>
      <c r="AL20" s="175" t="s">
        <v>748</v>
      </c>
      <c r="AM20" s="175" t="s">
        <v>749</v>
      </c>
      <c r="AN20" s="175" t="s">
        <v>855</v>
      </c>
      <c r="AO20" s="175" t="s">
        <v>856</v>
      </c>
      <c r="AP20" s="175" t="s">
        <v>742</v>
      </c>
    </row>
    <row r="21" spans="1:42" s="173" customFormat="1" ht="15" x14ac:dyDescent="0.25">
      <c r="A21" s="175" t="s">
        <v>735</v>
      </c>
      <c r="B21" s="175" t="s">
        <v>839</v>
      </c>
      <c r="C21" s="175" t="s">
        <v>841</v>
      </c>
      <c r="D21" s="175" t="s">
        <v>842</v>
      </c>
      <c r="E21" s="176" t="s">
        <v>1140</v>
      </c>
      <c r="F21" s="177">
        <v>43447</v>
      </c>
      <c r="G21" s="177">
        <v>43462</v>
      </c>
      <c r="H21" s="178">
        <v>767</v>
      </c>
      <c r="I21" s="178">
        <v>2</v>
      </c>
      <c r="J21" s="175" t="s">
        <v>871</v>
      </c>
      <c r="K21" s="175" t="s">
        <v>739</v>
      </c>
      <c r="L21" s="175" t="s">
        <v>1182</v>
      </c>
      <c r="M21" s="175" t="s">
        <v>1184</v>
      </c>
      <c r="N21" s="175" t="s">
        <v>874</v>
      </c>
      <c r="O21" s="179">
        <v>133886432</v>
      </c>
      <c r="P21" s="175" t="s">
        <v>64</v>
      </c>
      <c r="Q21" s="180">
        <v>133886432</v>
      </c>
      <c r="R21" s="175" t="s">
        <v>420</v>
      </c>
      <c r="S21" s="175" t="s">
        <v>420</v>
      </c>
      <c r="T21" s="175" t="s">
        <v>432</v>
      </c>
      <c r="U21" s="175" t="s">
        <v>742</v>
      </c>
      <c r="V21" s="175" t="s">
        <v>742</v>
      </c>
      <c r="W21" s="175" t="s">
        <v>420</v>
      </c>
      <c r="X21" s="175" t="s">
        <v>853</v>
      </c>
      <c r="Y21" s="175" t="s">
        <v>742</v>
      </c>
      <c r="Z21" s="175" t="s">
        <v>854</v>
      </c>
      <c r="AA21" s="175" t="s">
        <v>742</v>
      </c>
      <c r="AB21" s="175" t="s">
        <v>742</v>
      </c>
      <c r="AC21" s="175" t="s">
        <v>742</v>
      </c>
      <c r="AD21" s="175" t="s">
        <v>742</v>
      </c>
      <c r="AE21" s="175" t="s">
        <v>742</v>
      </c>
      <c r="AF21" s="175" t="s">
        <v>742</v>
      </c>
      <c r="AG21" s="175" t="s">
        <v>742</v>
      </c>
      <c r="AH21" s="175" t="s">
        <v>839</v>
      </c>
      <c r="AI21" s="175" t="s">
        <v>1170</v>
      </c>
      <c r="AJ21" s="175" t="s">
        <v>848</v>
      </c>
      <c r="AK21" s="175" t="s">
        <v>849</v>
      </c>
      <c r="AL21" s="175" t="s">
        <v>748</v>
      </c>
      <c r="AM21" s="175" t="s">
        <v>749</v>
      </c>
      <c r="AN21" s="175" t="s">
        <v>855</v>
      </c>
      <c r="AO21" s="175" t="s">
        <v>856</v>
      </c>
      <c r="AP21" s="175" t="s">
        <v>742</v>
      </c>
    </row>
    <row r="22" spans="1:42" s="173" customFormat="1" ht="15" x14ac:dyDescent="0.25">
      <c r="A22" s="175" t="s">
        <v>735</v>
      </c>
      <c r="B22" s="175" t="s">
        <v>839</v>
      </c>
      <c r="C22" s="175" t="s">
        <v>841</v>
      </c>
      <c r="D22" s="175" t="s">
        <v>842</v>
      </c>
      <c r="E22" s="176" t="s">
        <v>1140</v>
      </c>
      <c r="F22" s="177">
        <v>43447</v>
      </c>
      <c r="G22" s="177">
        <v>43462</v>
      </c>
      <c r="H22" s="178">
        <v>767</v>
      </c>
      <c r="I22" s="178">
        <v>3</v>
      </c>
      <c r="J22" s="175" t="s">
        <v>871</v>
      </c>
      <c r="K22" s="175" t="s">
        <v>739</v>
      </c>
      <c r="L22" s="175" t="s">
        <v>1182</v>
      </c>
      <c r="M22" s="175" t="s">
        <v>1185</v>
      </c>
      <c r="N22" s="175" t="s">
        <v>874</v>
      </c>
      <c r="O22" s="179">
        <v>40318000</v>
      </c>
      <c r="P22" s="175" t="s">
        <v>64</v>
      </c>
      <c r="Q22" s="180">
        <v>40318000</v>
      </c>
      <c r="R22" s="175" t="s">
        <v>420</v>
      </c>
      <c r="S22" s="175" t="s">
        <v>420</v>
      </c>
      <c r="T22" s="175" t="s">
        <v>432</v>
      </c>
      <c r="U22" s="175" t="s">
        <v>742</v>
      </c>
      <c r="V22" s="175" t="s">
        <v>742</v>
      </c>
      <c r="W22" s="175" t="s">
        <v>420</v>
      </c>
      <c r="X22" s="175" t="s">
        <v>853</v>
      </c>
      <c r="Y22" s="175" t="s">
        <v>742</v>
      </c>
      <c r="Z22" s="175" t="s">
        <v>854</v>
      </c>
      <c r="AA22" s="175" t="s">
        <v>742</v>
      </c>
      <c r="AB22" s="175" t="s">
        <v>742</v>
      </c>
      <c r="AC22" s="175" t="s">
        <v>742</v>
      </c>
      <c r="AD22" s="175" t="s">
        <v>742</v>
      </c>
      <c r="AE22" s="175" t="s">
        <v>742</v>
      </c>
      <c r="AF22" s="175" t="s">
        <v>742</v>
      </c>
      <c r="AG22" s="175" t="s">
        <v>742</v>
      </c>
      <c r="AH22" s="175" t="s">
        <v>839</v>
      </c>
      <c r="AI22" s="175" t="s">
        <v>1170</v>
      </c>
      <c r="AJ22" s="175" t="s">
        <v>848</v>
      </c>
      <c r="AK22" s="175" t="s">
        <v>849</v>
      </c>
      <c r="AL22" s="175" t="s">
        <v>748</v>
      </c>
      <c r="AM22" s="175" t="s">
        <v>749</v>
      </c>
      <c r="AN22" s="175" t="s">
        <v>855</v>
      </c>
      <c r="AO22" s="175" t="s">
        <v>856</v>
      </c>
      <c r="AP22" s="175" t="s">
        <v>742</v>
      </c>
    </row>
    <row r="23" spans="1:42" s="173" customFormat="1" ht="15" x14ac:dyDescent="0.25">
      <c r="A23" s="175" t="s">
        <v>735</v>
      </c>
      <c r="B23" s="175" t="s">
        <v>839</v>
      </c>
      <c r="C23" s="175" t="s">
        <v>841</v>
      </c>
      <c r="D23" s="175" t="s">
        <v>842</v>
      </c>
      <c r="E23" s="176" t="s">
        <v>1140</v>
      </c>
      <c r="F23" s="177">
        <v>43447</v>
      </c>
      <c r="G23" s="177">
        <v>43462</v>
      </c>
      <c r="H23" s="178">
        <v>767</v>
      </c>
      <c r="I23" s="178">
        <v>4</v>
      </c>
      <c r="J23" s="175" t="s">
        <v>871</v>
      </c>
      <c r="K23" s="175" t="s">
        <v>739</v>
      </c>
      <c r="L23" s="175" t="s">
        <v>1182</v>
      </c>
      <c r="M23" s="175" t="s">
        <v>857</v>
      </c>
      <c r="N23" s="175" t="s">
        <v>874</v>
      </c>
      <c r="O23" s="179">
        <v>1519000</v>
      </c>
      <c r="P23" s="175" t="s">
        <v>64</v>
      </c>
      <c r="Q23" s="180">
        <v>1519000</v>
      </c>
      <c r="R23" s="175" t="s">
        <v>420</v>
      </c>
      <c r="S23" s="175" t="s">
        <v>420</v>
      </c>
      <c r="T23" s="175" t="s">
        <v>432</v>
      </c>
      <c r="U23" s="175" t="s">
        <v>742</v>
      </c>
      <c r="V23" s="175" t="s">
        <v>742</v>
      </c>
      <c r="W23" s="175" t="s">
        <v>420</v>
      </c>
      <c r="X23" s="175" t="s">
        <v>853</v>
      </c>
      <c r="Y23" s="175" t="s">
        <v>742</v>
      </c>
      <c r="Z23" s="175" t="s">
        <v>854</v>
      </c>
      <c r="AA23" s="175" t="s">
        <v>742</v>
      </c>
      <c r="AB23" s="175" t="s">
        <v>742</v>
      </c>
      <c r="AC23" s="175" t="s">
        <v>742</v>
      </c>
      <c r="AD23" s="175" t="s">
        <v>742</v>
      </c>
      <c r="AE23" s="175" t="s">
        <v>742</v>
      </c>
      <c r="AF23" s="175" t="s">
        <v>742</v>
      </c>
      <c r="AG23" s="175" t="s">
        <v>742</v>
      </c>
      <c r="AH23" s="175" t="s">
        <v>839</v>
      </c>
      <c r="AI23" s="175" t="s">
        <v>1170</v>
      </c>
      <c r="AJ23" s="175" t="s">
        <v>848</v>
      </c>
      <c r="AK23" s="175" t="s">
        <v>849</v>
      </c>
      <c r="AL23" s="175" t="s">
        <v>748</v>
      </c>
      <c r="AM23" s="175" t="s">
        <v>749</v>
      </c>
      <c r="AN23" s="175" t="s">
        <v>855</v>
      </c>
      <c r="AO23" s="175" t="s">
        <v>856</v>
      </c>
      <c r="AP23" s="175" t="s">
        <v>742</v>
      </c>
    </row>
    <row r="24" spans="1:42" s="173" customFormat="1" ht="15" x14ac:dyDescent="0.25">
      <c r="A24" s="175" t="s">
        <v>735</v>
      </c>
      <c r="B24" s="175" t="s">
        <v>839</v>
      </c>
      <c r="C24" s="175" t="s">
        <v>841</v>
      </c>
      <c r="D24" s="175" t="s">
        <v>842</v>
      </c>
      <c r="E24" s="176" t="s">
        <v>1140</v>
      </c>
      <c r="F24" s="177">
        <v>43447</v>
      </c>
      <c r="G24" s="177">
        <v>43462</v>
      </c>
      <c r="H24" s="178">
        <v>767</v>
      </c>
      <c r="I24" s="178">
        <v>5</v>
      </c>
      <c r="J24" s="175" t="s">
        <v>871</v>
      </c>
      <c r="K24" s="175" t="s">
        <v>739</v>
      </c>
      <c r="L24" s="175" t="s">
        <v>1182</v>
      </c>
      <c r="M24" s="175" t="s">
        <v>1186</v>
      </c>
      <c r="N24" s="175" t="s">
        <v>874</v>
      </c>
      <c r="O24" s="179">
        <v>3360290</v>
      </c>
      <c r="P24" s="175" t="s">
        <v>64</v>
      </c>
      <c r="Q24" s="180">
        <v>3360290</v>
      </c>
      <c r="R24" s="175" t="s">
        <v>420</v>
      </c>
      <c r="S24" s="175" t="s">
        <v>420</v>
      </c>
      <c r="T24" s="175" t="s">
        <v>432</v>
      </c>
      <c r="U24" s="175" t="s">
        <v>742</v>
      </c>
      <c r="V24" s="175" t="s">
        <v>742</v>
      </c>
      <c r="W24" s="175" t="s">
        <v>420</v>
      </c>
      <c r="X24" s="175" t="s">
        <v>853</v>
      </c>
      <c r="Y24" s="175" t="s">
        <v>742</v>
      </c>
      <c r="Z24" s="175" t="s">
        <v>854</v>
      </c>
      <c r="AA24" s="175" t="s">
        <v>742</v>
      </c>
      <c r="AB24" s="175" t="s">
        <v>742</v>
      </c>
      <c r="AC24" s="175" t="s">
        <v>742</v>
      </c>
      <c r="AD24" s="175" t="s">
        <v>742</v>
      </c>
      <c r="AE24" s="175" t="s">
        <v>742</v>
      </c>
      <c r="AF24" s="175" t="s">
        <v>742</v>
      </c>
      <c r="AG24" s="175" t="s">
        <v>742</v>
      </c>
      <c r="AH24" s="175" t="s">
        <v>839</v>
      </c>
      <c r="AI24" s="175" t="s">
        <v>1170</v>
      </c>
      <c r="AJ24" s="175" t="s">
        <v>848</v>
      </c>
      <c r="AK24" s="175" t="s">
        <v>849</v>
      </c>
      <c r="AL24" s="175" t="s">
        <v>748</v>
      </c>
      <c r="AM24" s="175" t="s">
        <v>749</v>
      </c>
      <c r="AN24" s="175" t="s">
        <v>855</v>
      </c>
      <c r="AO24" s="175" t="s">
        <v>856</v>
      </c>
      <c r="AP24" s="175" t="s">
        <v>742</v>
      </c>
    </row>
    <row r="25" spans="1:42" s="173" customFormat="1" ht="15" x14ac:dyDescent="0.25">
      <c r="A25" s="175" t="s">
        <v>735</v>
      </c>
      <c r="B25" s="175" t="s">
        <v>839</v>
      </c>
      <c r="C25" s="175" t="s">
        <v>841</v>
      </c>
      <c r="D25" s="175" t="s">
        <v>842</v>
      </c>
      <c r="E25" s="176" t="s">
        <v>1140</v>
      </c>
      <c r="F25" s="177">
        <v>43447</v>
      </c>
      <c r="G25" s="177">
        <v>43462</v>
      </c>
      <c r="H25" s="178">
        <v>767</v>
      </c>
      <c r="I25" s="178">
        <v>6</v>
      </c>
      <c r="J25" s="175" t="s">
        <v>871</v>
      </c>
      <c r="K25" s="175" t="s">
        <v>739</v>
      </c>
      <c r="L25" s="175" t="s">
        <v>1182</v>
      </c>
      <c r="M25" s="175" t="s">
        <v>1186</v>
      </c>
      <c r="N25" s="175" t="s">
        <v>874</v>
      </c>
      <c r="O25" s="179">
        <v>39815000</v>
      </c>
      <c r="P25" s="175" t="s">
        <v>64</v>
      </c>
      <c r="Q25" s="180">
        <v>39815000</v>
      </c>
      <c r="R25" s="175" t="s">
        <v>420</v>
      </c>
      <c r="S25" s="175" t="s">
        <v>420</v>
      </c>
      <c r="T25" s="175" t="s">
        <v>432</v>
      </c>
      <c r="U25" s="175" t="s">
        <v>742</v>
      </c>
      <c r="V25" s="175" t="s">
        <v>742</v>
      </c>
      <c r="W25" s="175" t="s">
        <v>420</v>
      </c>
      <c r="X25" s="175" t="s">
        <v>853</v>
      </c>
      <c r="Y25" s="175" t="s">
        <v>742</v>
      </c>
      <c r="Z25" s="175" t="s">
        <v>854</v>
      </c>
      <c r="AA25" s="175" t="s">
        <v>742</v>
      </c>
      <c r="AB25" s="175" t="s">
        <v>742</v>
      </c>
      <c r="AC25" s="175" t="s">
        <v>742</v>
      </c>
      <c r="AD25" s="175" t="s">
        <v>742</v>
      </c>
      <c r="AE25" s="175" t="s">
        <v>742</v>
      </c>
      <c r="AF25" s="175" t="s">
        <v>742</v>
      </c>
      <c r="AG25" s="175" t="s">
        <v>742</v>
      </c>
      <c r="AH25" s="175" t="s">
        <v>839</v>
      </c>
      <c r="AI25" s="175" t="s">
        <v>1170</v>
      </c>
      <c r="AJ25" s="175" t="s">
        <v>848</v>
      </c>
      <c r="AK25" s="175" t="s">
        <v>849</v>
      </c>
      <c r="AL25" s="175" t="s">
        <v>748</v>
      </c>
      <c r="AM25" s="175" t="s">
        <v>749</v>
      </c>
      <c r="AN25" s="175" t="s">
        <v>855</v>
      </c>
      <c r="AO25" s="175" t="s">
        <v>856</v>
      </c>
      <c r="AP25" s="175" t="s">
        <v>742</v>
      </c>
    </row>
    <row r="26" spans="1:42" s="173" customFormat="1" ht="15" hidden="1" x14ac:dyDescent="0.25">
      <c r="A26" s="175" t="s">
        <v>735</v>
      </c>
      <c r="B26" s="175" t="s">
        <v>839</v>
      </c>
      <c r="C26" s="175" t="s">
        <v>841</v>
      </c>
      <c r="D26" s="175" t="s">
        <v>842</v>
      </c>
      <c r="E26" s="176" t="s">
        <v>1149</v>
      </c>
      <c r="F26" s="177">
        <v>43437</v>
      </c>
      <c r="G26" s="177">
        <v>43437</v>
      </c>
      <c r="H26" s="178">
        <v>760</v>
      </c>
      <c r="I26" s="178">
        <v>1</v>
      </c>
      <c r="J26" s="175" t="s">
        <v>843</v>
      </c>
      <c r="K26" s="175" t="s">
        <v>844</v>
      </c>
      <c r="L26" s="175" t="s">
        <v>742</v>
      </c>
      <c r="M26" s="175" t="s">
        <v>845</v>
      </c>
      <c r="N26" s="175" t="s">
        <v>742</v>
      </c>
      <c r="O26" s="179">
        <v>1</v>
      </c>
      <c r="P26" s="175" t="s">
        <v>846</v>
      </c>
      <c r="Q26" s="180"/>
      <c r="R26" s="175" t="s">
        <v>420</v>
      </c>
      <c r="S26" s="175" t="s">
        <v>420</v>
      </c>
      <c r="T26" s="175" t="s">
        <v>432</v>
      </c>
      <c r="U26" s="175" t="s">
        <v>742</v>
      </c>
      <c r="V26" s="175" t="s">
        <v>742</v>
      </c>
      <c r="W26" s="175" t="s">
        <v>420</v>
      </c>
      <c r="X26" s="181" t="s">
        <v>742</v>
      </c>
      <c r="Y26" s="175" t="s">
        <v>742</v>
      </c>
      <c r="Z26" s="181" t="s">
        <v>742</v>
      </c>
      <c r="AA26" s="175" t="s">
        <v>742</v>
      </c>
      <c r="AB26" s="175" t="s">
        <v>742</v>
      </c>
      <c r="AC26" s="175" t="s">
        <v>742</v>
      </c>
      <c r="AD26" s="175" t="s">
        <v>742</v>
      </c>
      <c r="AE26" s="175" t="s">
        <v>742</v>
      </c>
      <c r="AF26" s="175" t="s">
        <v>742</v>
      </c>
      <c r="AG26" s="175" t="s">
        <v>742</v>
      </c>
      <c r="AH26" s="175" t="s">
        <v>839</v>
      </c>
      <c r="AI26" s="175" t="s">
        <v>1170</v>
      </c>
      <c r="AJ26" s="175" t="s">
        <v>848</v>
      </c>
      <c r="AK26" s="175" t="s">
        <v>849</v>
      </c>
      <c r="AL26" s="175" t="s">
        <v>748</v>
      </c>
      <c r="AM26" s="175" t="s">
        <v>749</v>
      </c>
      <c r="AN26" s="175" t="s">
        <v>742</v>
      </c>
      <c r="AO26" s="175" t="s">
        <v>742</v>
      </c>
      <c r="AP26" s="175" t="s">
        <v>742</v>
      </c>
    </row>
    <row r="27" spans="1:42" s="173" customFormat="1" ht="15" hidden="1" x14ac:dyDescent="0.25">
      <c r="A27" s="175" t="s">
        <v>735</v>
      </c>
      <c r="B27" s="175" t="s">
        <v>839</v>
      </c>
      <c r="C27" s="175" t="s">
        <v>841</v>
      </c>
      <c r="D27" s="175" t="s">
        <v>842</v>
      </c>
      <c r="E27" s="176" t="s">
        <v>1149</v>
      </c>
      <c r="F27" s="177">
        <v>43434</v>
      </c>
      <c r="G27" s="177">
        <v>43437</v>
      </c>
      <c r="H27" s="178">
        <v>758</v>
      </c>
      <c r="I27" s="178">
        <v>5</v>
      </c>
      <c r="J27" s="175" t="s">
        <v>859</v>
      </c>
      <c r="K27" s="175" t="s">
        <v>739</v>
      </c>
      <c r="L27" s="175" t="s">
        <v>1187</v>
      </c>
      <c r="M27" s="175" t="s">
        <v>1188</v>
      </c>
      <c r="N27" s="175" t="s">
        <v>874</v>
      </c>
      <c r="O27" s="179">
        <v>92428140</v>
      </c>
      <c r="P27" s="175" t="s">
        <v>846</v>
      </c>
      <c r="Q27" s="180">
        <v>3974.41</v>
      </c>
      <c r="R27" s="175" t="s">
        <v>420</v>
      </c>
      <c r="S27" s="175" t="s">
        <v>420</v>
      </c>
      <c r="T27" s="175" t="s">
        <v>432</v>
      </c>
      <c r="U27" s="175" t="s">
        <v>742</v>
      </c>
      <c r="V27" s="175" t="s">
        <v>742</v>
      </c>
      <c r="W27" s="175" t="s">
        <v>420</v>
      </c>
      <c r="X27" s="175" t="s">
        <v>853</v>
      </c>
      <c r="Y27" s="175" t="s">
        <v>742</v>
      </c>
      <c r="Z27" s="175" t="s">
        <v>865</v>
      </c>
      <c r="AA27" s="175" t="s">
        <v>742</v>
      </c>
      <c r="AB27" s="175" t="s">
        <v>742</v>
      </c>
      <c r="AC27" s="175" t="s">
        <v>742</v>
      </c>
      <c r="AD27" s="175" t="s">
        <v>742</v>
      </c>
      <c r="AE27" s="175" t="s">
        <v>742</v>
      </c>
      <c r="AF27" s="175" t="s">
        <v>742</v>
      </c>
      <c r="AG27" s="175" t="s">
        <v>742</v>
      </c>
      <c r="AH27" s="175" t="s">
        <v>839</v>
      </c>
      <c r="AI27" s="175" t="s">
        <v>1170</v>
      </c>
      <c r="AJ27" s="175" t="s">
        <v>848</v>
      </c>
      <c r="AK27" s="175" t="s">
        <v>849</v>
      </c>
      <c r="AL27" s="175" t="s">
        <v>748</v>
      </c>
      <c r="AM27" s="175" t="s">
        <v>749</v>
      </c>
      <c r="AN27" s="175" t="s">
        <v>855</v>
      </c>
      <c r="AO27" s="175" t="s">
        <v>856</v>
      </c>
      <c r="AP27" s="175" t="s">
        <v>742</v>
      </c>
    </row>
    <row r="28" spans="1:42" s="173" customFormat="1" ht="15" hidden="1" x14ac:dyDescent="0.25">
      <c r="A28" s="175" t="s">
        <v>735</v>
      </c>
      <c r="B28" s="175" t="s">
        <v>839</v>
      </c>
      <c r="C28" s="175" t="s">
        <v>841</v>
      </c>
      <c r="D28" s="175" t="s">
        <v>842</v>
      </c>
      <c r="E28" s="176" t="s">
        <v>1149</v>
      </c>
      <c r="F28" s="177">
        <v>43434</v>
      </c>
      <c r="G28" s="177">
        <v>43437</v>
      </c>
      <c r="H28" s="178">
        <v>758</v>
      </c>
      <c r="I28" s="178">
        <v>6</v>
      </c>
      <c r="J28" s="175" t="s">
        <v>859</v>
      </c>
      <c r="K28" s="175" t="s">
        <v>739</v>
      </c>
      <c r="L28" s="175" t="s">
        <v>1187</v>
      </c>
      <c r="M28" s="175" t="s">
        <v>1189</v>
      </c>
      <c r="N28" s="175" t="s">
        <v>874</v>
      </c>
      <c r="O28" s="179">
        <v>68394419</v>
      </c>
      <c r="P28" s="175" t="s">
        <v>846</v>
      </c>
      <c r="Q28" s="180">
        <v>2940.96</v>
      </c>
      <c r="R28" s="175" t="s">
        <v>420</v>
      </c>
      <c r="S28" s="175" t="s">
        <v>420</v>
      </c>
      <c r="T28" s="175" t="s">
        <v>432</v>
      </c>
      <c r="U28" s="175" t="s">
        <v>742</v>
      </c>
      <c r="V28" s="175" t="s">
        <v>742</v>
      </c>
      <c r="W28" s="175" t="s">
        <v>420</v>
      </c>
      <c r="X28" s="175" t="s">
        <v>853</v>
      </c>
      <c r="Y28" s="175" t="s">
        <v>742</v>
      </c>
      <c r="Z28" s="175" t="s">
        <v>867</v>
      </c>
      <c r="AA28" s="175" t="s">
        <v>742</v>
      </c>
      <c r="AB28" s="175" t="s">
        <v>742</v>
      </c>
      <c r="AC28" s="175" t="s">
        <v>742</v>
      </c>
      <c r="AD28" s="175" t="s">
        <v>742</v>
      </c>
      <c r="AE28" s="175" t="s">
        <v>742</v>
      </c>
      <c r="AF28" s="175" t="s">
        <v>742</v>
      </c>
      <c r="AG28" s="175" t="s">
        <v>742</v>
      </c>
      <c r="AH28" s="175" t="s">
        <v>839</v>
      </c>
      <c r="AI28" s="175" t="s">
        <v>1170</v>
      </c>
      <c r="AJ28" s="175" t="s">
        <v>848</v>
      </c>
      <c r="AK28" s="175" t="s">
        <v>849</v>
      </c>
      <c r="AL28" s="175" t="s">
        <v>748</v>
      </c>
      <c r="AM28" s="175" t="s">
        <v>749</v>
      </c>
      <c r="AN28" s="175" t="s">
        <v>855</v>
      </c>
      <c r="AO28" s="175" t="s">
        <v>856</v>
      </c>
      <c r="AP28" s="175" t="s">
        <v>742</v>
      </c>
    </row>
    <row r="29" spans="1:42" s="173" customFormat="1" ht="15" hidden="1" x14ac:dyDescent="0.25">
      <c r="A29" s="175" t="s">
        <v>735</v>
      </c>
      <c r="B29" s="175" t="s">
        <v>839</v>
      </c>
      <c r="C29" s="175" t="s">
        <v>841</v>
      </c>
      <c r="D29" s="175" t="s">
        <v>842</v>
      </c>
      <c r="E29" s="176" t="s">
        <v>1149</v>
      </c>
      <c r="F29" s="177">
        <v>43434</v>
      </c>
      <c r="G29" s="177">
        <v>43437</v>
      </c>
      <c r="H29" s="178">
        <v>758</v>
      </c>
      <c r="I29" s="178">
        <v>11</v>
      </c>
      <c r="J29" s="175" t="s">
        <v>859</v>
      </c>
      <c r="K29" s="175" t="s">
        <v>739</v>
      </c>
      <c r="L29" s="175" t="s">
        <v>1190</v>
      </c>
      <c r="M29" s="175" t="s">
        <v>1191</v>
      </c>
      <c r="N29" s="175" t="s">
        <v>742</v>
      </c>
      <c r="O29" s="179">
        <v>-91736977</v>
      </c>
      <c r="P29" s="175" t="s">
        <v>846</v>
      </c>
      <c r="Q29" s="180">
        <v>-3944.69</v>
      </c>
      <c r="R29" s="175" t="s">
        <v>420</v>
      </c>
      <c r="S29" s="175" t="s">
        <v>420</v>
      </c>
      <c r="T29" s="175" t="s">
        <v>432</v>
      </c>
      <c r="U29" s="175" t="s">
        <v>742</v>
      </c>
      <c r="V29" s="175" t="s">
        <v>742</v>
      </c>
      <c r="W29" s="175" t="s">
        <v>420</v>
      </c>
      <c r="X29" s="175" t="s">
        <v>853</v>
      </c>
      <c r="Y29" s="175" t="s">
        <v>742</v>
      </c>
      <c r="Z29" s="175" t="s">
        <v>865</v>
      </c>
      <c r="AA29" s="175" t="s">
        <v>742</v>
      </c>
      <c r="AB29" s="175" t="s">
        <v>742</v>
      </c>
      <c r="AC29" s="175" t="s">
        <v>742</v>
      </c>
      <c r="AD29" s="175" t="s">
        <v>742</v>
      </c>
      <c r="AE29" s="175" t="s">
        <v>742</v>
      </c>
      <c r="AF29" s="175" t="s">
        <v>742</v>
      </c>
      <c r="AG29" s="175" t="s">
        <v>742</v>
      </c>
      <c r="AH29" s="175" t="s">
        <v>839</v>
      </c>
      <c r="AI29" s="175" t="s">
        <v>1170</v>
      </c>
      <c r="AJ29" s="175" t="s">
        <v>848</v>
      </c>
      <c r="AK29" s="175" t="s">
        <v>849</v>
      </c>
      <c r="AL29" s="175" t="s">
        <v>748</v>
      </c>
      <c r="AM29" s="175" t="s">
        <v>749</v>
      </c>
      <c r="AN29" s="175" t="s">
        <v>855</v>
      </c>
      <c r="AO29" s="175" t="s">
        <v>856</v>
      </c>
      <c r="AP29" s="175" t="s">
        <v>742</v>
      </c>
    </row>
    <row r="30" spans="1:42" s="173" customFormat="1" ht="15" hidden="1" x14ac:dyDescent="0.25">
      <c r="A30" s="175" t="s">
        <v>735</v>
      </c>
      <c r="B30" s="175" t="s">
        <v>839</v>
      </c>
      <c r="C30" s="175" t="s">
        <v>841</v>
      </c>
      <c r="D30" s="175" t="s">
        <v>842</v>
      </c>
      <c r="E30" s="176" t="s">
        <v>1149</v>
      </c>
      <c r="F30" s="177">
        <v>43434</v>
      </c>
      <c r="G30" s="177">
        <v>43437</v>
      </c>
      <c r="H30" s="178">
        <v>758</v>
      </c>
      <c r="I30" s="178">
        <v>12</v>
      </c>
      <c r="J30" s="175" t="s">
        <v>859</v>
      </c>
      <c r="K30" s="175" t="s">
        <v>739</v>
      </c>
      <c r="L30" s="175" t="s">
        <v>1190</v>
      </c>
      <c r="M30" s="175" t="s">
        <v>1192</v>
      </c>
      <c r="N30" s="175" t="s">
        <v>742</v>
      </c>
      <c r="O30" s="179">
        <v>-67933721</v>
      </c>
      <c r="P30" s="175" t="s">
        <v>846</v>
      </c>
      <c r="Q30" s="180">
        <v>-2921.15</v>
      </c>
      <c r="R30" s="175" t="s">
        <v>420</v>
      </c>
      <c r="S30" s="175" t="s">
        <v>420</v>
      </c>
      <c r="T30" s="175" t="s">
        <v>432</v>
      </c>
      <c r="U30" s="175" t="s">
        <v>742</v>
      </c>
      <c r="V30" s="175" t="s">
        <v>742</v>
      </c>
      <c r="W30" s="175" t="s">
        <v>420</v>
      </c>
      <c r="X30" s="175" t="s">
        <v>853</v>
      </c>
      <c r="Y30" s="175" t="s">
        <v>742</v>
      </c>
      <c r="Z30" s="175" t="s">
        <v>867</v>
      </c>
      <c r="AA30" s="175" t="s">
        <v>742</v>
      </c>
      <c r="AB30" s="175" t="s">
        <v>742</v>
      </c>
      <c r="AC30" s="175" t="s">
        <v>742</v>
      </c>
      <c r="AD30" s="175" t="s">
        <v>742</v>
      </c>
      <c r="AE30" s="175" t="s">
        <v>742</v>
      </c>
      <c r="AF30" s="175" t="s">
        <v>742</v>
      </c>
      <c r="AG30" s="175" t="s">
        <v>742</v>
      </c>
      <c r="AH30" s="175" t="s">
        <v>839</v>
      </c>
      <c r="AI30" s="175" t="s">
        <v>1170</v>
      </c>
      <c r="AJ30" s="175" t="s">
        <v>848</v>
      </c>
      <c r="AK30" s="175" t="s">
        <v>849</v>
      </c>
      <c r="AL30" s="175" t="s">
        <v>748</v>
      </c>
      <c r="AM30" s="175" t="s">
        <v>749</v>
      </c>
      <c r="AN30" s="175" t="s">
        <v>855</v>
      </c>
      <c r="AO30" s="175" t="s">
        <v>856</v>
      </c>
      <c r="AP30" s="175" t="s">
        <v>742</v>
      </c>
    </row>
    <row r="31" spans="1:42" s="173" customFormat="1" ht="15" hidden="1" x14ac:dyDescent="0.25">
      <c r="A31" s="175" t="s">
        <v>735</v>
      </c>
      <c r="B31" s="175" t="s">
        <v>839</v>
      </c>
      <c r="C31" s="175" t="s">
        <v>841</v>
      </c>
      <c r="D31" s="175" t="s">
        <v>842</v>
      </c>
      <c r="E31" s="176" t="s">
        <v>1149</v>
      </c>
      <c r="F31" s="177">
        <v>43433</v>
      </c>
      <c r="G31" s="177">
        <v>43434</v>
      </c>
      <c r="H31" s="178">
        <v>747</v>
      </c>
      <c r="I31" s="178">
        <v>2</v>
      </c>
      <c r="J31" s="175" t="s">
        <v>859</v>
      </c>
      <c r="K31" s="175" t="s">
        <v>739</v>
      </c>
      <c r="L31" s="175" t="s">
        <v>1193</v>
      </c>
      <c r="M31" s="175" t="s">
        <v>861</v>
      </c>
      <c r="N31" s="175" t="s">
        <v>742</v>
      </c>
      <c r="O31" s="179">
        <v>-20398605</v>
      </c>
      <c r="P31" s="175" t="s">
        <v>846</v>
      </c>
      <c r="Q31" s="180">
        <v>-877.14</v>
      </c>
      <c r="R31" s="175" t="s">
        <v>420</v>
      </c>
      <c r="S31" s="175" t="s">
        <v>420</v>
      </c>
      <c r="T31" s="175" t="s">
        <v>432</v>
      </c>
      <c r="U31" s="175" t="s">
        <v>742</v>
      </c>
      <c r="V31" s="175" t="s">
        <v>742</v>
      </c>
      <c r="W31" s="175" t="s">
        <v>420</v>
      </c>
      <c r="X31" s="175" t="s">
        <v>853</v>
      </c>
      <c r="Y31" s="175" t="s">
        <v>742</v>
      </c>
      <c r="Z31" s="175" t="s">
        <v>862</v>
      </c>
      <c r="AA31" s="175" t="s">
        <v>742</v>
      </c>
      <c r="AB31" s="175" t="s">
        <v>742</v>
      </c>
      <c r="AC31" s="175" t="s">
        <v>742</v>
      </c>
      <c r="AD31" s="175" t="s">
        <v>742</v>
      </c>
      <c r="AE31" s="175" t="s">
        <v>742</v>
      </c>
      <c r="AF31" s="175" t="s">
        <v>742</v>
      </c>
      <c r="AG31" s="175" t="s">
        <v>742</v>
      </c>
      <c r="AH31" s="175" t="s">
        <v>839</v>
      </c>
      <c r="AI31" s="175" t="s">
        <v>1170</v>
      </c>
      <c r="AJ31" s="175" t="s">
        <v>848</v>
      </c>
      <c r="AK31" s="175" t="s">
        <v>849</v>
      </c>
      <c r="AL31" s="175" t="s">
        <v>748</v>
      </c>
      <c r="AM31" s="175" t="s">
        <v>749</v>
      </c>
      <c r="AN31" s="175" t="s">
        <v>855</v>
      </c>
      <c r="AO31" s="175" t="s">
        <v>856</v>
      </c>
      <c r="AP31" s="175" t="s">
        <v>742</v>
      </c>
    </row>
    <row r="32" spans="1:42" s="173" customFormat="1" ht="15" hidden="1" x14ac:dyDescent="0.25">
      <c r="A32" s="175" t="s">
        <v>735</v>
      </c>
      <c r="B32" s="175" t="s">
        <v>839</v>
      </c>
      <c r="C32" s="175" t="s">
        <v>841</v>
      </c>
      <c r="D32" s="175" t="s">
        <v>842</v>
      </c>
      <c r="E32" s="176" t="s">
        <v>1149</v>
      </c>
      <c r="F32" s="177">
        <v>43433</v>
      </c>
      <c r="G32" s="177">
        <v>43434</v>
      </c>
      <c r="H32" s="178">
        <v>747</v>
      </c>
      <c r="I32" s="178">
        <v>7</v>
      </c>
      <c r="J32" s="175" t="s">
        <v>859</v>
      </c>
      <c r="K32" s="175" t="s">
        <v>739</v>
      </c>
      <c r="L32" s="175" t="s">
        <v>1187</v>
      </c>
      <c r="M32" s="175" t="s">
        <v>1191</v>
      </c>
      <c r="N32" s="175" t="s">
        <v>874</v>
      </c>
      <c r="O32" s="179">
        <v>-92428140</v>
      </c>
      <c r="P32" s="175" t="s">
        <v>846</v>
      </c>
      <c r="Q32" s="180">
        <v>-3974.41</v>
      </c>
      <c r="R32" s="175" t="s">
        <v>420</v>
      </c>
      <c r="S32" s="175" t="s">
        <v>420</v>
      </c>
      <c r="T32" s="175" t="s">
        <v>432</v>
      </c>
      <c r="U32" s="175" t="s">
        <v>742</v>
      </c>
      <c r="V32" s="175" t="s">
        <v>742</v>
      </c>
      <c r="W32" s="175" t="s">
        <v>420</v>
      </c>
      <c r="X32" s="175" t="s">
        <v>853</v>
      </c>
      <c r="Y32" s="175" t="s">
        <v>742</v>
      </c>
      <c r="Z32" s="175" t="s">
        <v>865</v>
      </c>
      <c r="AA32" s="175" t="s">
        <v>742</v>
      </c>
      <c r="AB32" s="175" t="s">
        <v>742</v>
      </c>
      <c r="AC32" s="175" t="s">
        <v>742</v>
      </c>
      <c r="AD32" s="175" t="s">
        <v>742</v>
      </c>
      <c r="AE32" s="175" t="s">
        <v>742</v>
      </c>
      <c r="AF32" s="175" t="s">
        <v>742</v>
      </c>
      <c r="AG32" s="175" t="s">
        <v>742</v>
      </c>
      <c r="AH32" s="175" t="s">
        <v>839</v>
      </c>
      <c r="AI32" s="175" t="s">
        <v>1170</v>
      </c>
      <c r="AJ32" s="175" t="s">
        <v>848</v>
      </c>
      <c r="AK32" s="175" t="s">
        <v>849</v>
      </c>
      <c r="AL32" s="175" t="s">
        <v>748</v>
      </c>
      <c r="AM32" s="175" t="s">
        <v>749</v>
      </c>
      <c r="AN32" s="175" t="s">
        <v>855</v>
      </c>
      <c r="AO32" s="175" t="s">
        <v>856</v>
      </c>
      <c r="AP32" s="175" t="s">
        <v>742</v>
      </c>
    </row>
    <row r="33" spans="1:42" s="173" customFormat="1" ht="15" hidden="1" x14ac:dyDescent="0.25">
      <c r="A33" s="175" t="s">
        <v>735</v>
      </c>
      <c r="B33" s="175" t="s">
        <v>839</v>
      </c>
      <c r="C33" s="175" t="s">
        <v>841</v>
      </c>
      <c r="D33" s="175" t="s">
        <v>842</v>
      </c>
      <c r="E33" s="176" t="s">
        <v>1149</v>
      </c>
      <c r="F33" s="177">
        <v>43433</v>
      </c>
      <c r="G33" s="177">
        <v>43434</v>
      </c>
      <c r="H33" s="178">
        <v>747</v>
      </c>
      <c r="I33" s="178">
        <v>8</v>
      </c>
      <c r="J33" s="175" t="s">
        <v>859</v>
      </c>
      <c r="K33" s="175" t="s">
        <v>739</v>
      </c>
      <c r="L33" s="175" t="s">
        <v>1187</v>
      </c>
      <c r="M33" s="175" t="s">
        <v>1192</v>
      </c>
      <c r="N33" s="175" t="s">
        <v>874</v>
      </c>
      <c r="O33" s="179">
        <v>-68394419</v>
      </c>
      <c r="P33" s="175" t="s">
        <v>846</v>
      </c>
      <c r="Q33" s="180">
        <v>-2940.96</v>
      </c>
      <c r="R33" s="175" t="s">
        <v>420</v>
      </c>
      <c r="S33" s="175" t="s">
        <v>420</v>
      </c>
      <c r="T33" s="175" t="s">
        <v>432</v>
      </c>
      <c r="U33" s="175" t="s">
        <v>742</v>
      </c>
      <c r="V33" s="175" t="s">
        <v>742</v>
      </c>
      <c r="W33" s="175" t="s">
        <v>420</v>
      </c>
      <c r="X33" s="175" t="s">
        <v>853</v>
      </c>
      <c r="Y33" s="175" t="s">
        <v>742</v>
      </c>
      <c r="Z33" s="175" t="s">
        <v>867</v>
      </c>
      <c r="AA33" s="175" t="s">
        <v>742</v>
      </c>
      <c r="AB33" s="175" t="s">
        <v>742</v>
      </c>
      <c r="AC33" s="175" t="s">
        <v>742</v>
      </c>
      <c r="AD33" s="175" t="s">
        <v>742</v>
      </c>
      <c r="AE33" s="175" t="s">
        <v>742</v>
      </c>
      <c r="AF33" s="175" t="s">
        <v>742</v>
      </c>
      <c r="AG33" s="175" t="s">
        <v>742</v>
      </c>
      <c r="AH33" s="175" t="s">
        <v>839</v>
      </c>
      <c r="AI33" s="175" t="s">
        <v>1170</v>
      </c>
      <c r="AJ33" s="175" t="s">
        <v>848</v>
      </c>
      <c r="AK33" s="175" t="s">
        <v>849</v>
      </c>
      <c r="AL33" s="175" t="s">
        <v>748</v>
      </c>
      <c r="AM33" s="175" t="s">
        <v>749</v>
      </c>
      <c r="AN33" s="175" t="s">
        <v>855</v>
      </c>
      <c r="AO33" s="175" t="s">
        <v>856</v>
      </c>
      <c r="AP33" s="175" t="s">
        <v>742</v>
      </c>
    </row>
    <row r="34" spans="1:42" s="173" customFormat="1" ht="15" x14ac:dyDescent="0.25">
      <c r="A34" s="175" t="s">
        <v>735</v>
      </c>
      <c r="B34" s="175" t="s">
        <v>839</v>
      </c>
      <c r="C34" s="175" t="s">
        <v>841</v>
      </c>
      <c r="D34" s="175" t="s">
        <v>842</v>
      </c>
      <c r="E34" s="176" t="s">
        <v>1149</v>
      </c>
      <c r="F34" s="177">
        <v>43433</v>
      </c>
      <c r="G34" s="177">
        <v>43434</v>
      </c>
      <c r="H34" s="178">
        <v>746</v>
      </c>
      <c r="I34" s="178">
        <v>6</v>
      </c>
      <c r="J34" s="175" t="s">
        <v>859</v>
      </c>
      <c r="K34" s="175" t="s">
        <v>739</v>
      </c>
      <c r="L34" s="175" t="s">
        <v>1194</v>
      </c>
      <c r="M34" s="175" t="s">
        <v>1183</v>
      </c>
      <c r="N34" s="175" t="s">
        <v>874</v>
      </c>
      <c r="O34" s="179">
        <v>-132423149</v>
      </c>
      <c r="P34" s="175" t="s">
        <v>64</v>
      </c>
      <c r="Q34" s="180">
        <v>-132423149</v>
      </c>
      <c r="R34" s="175" t="s">
        <v>420</v>
      </c>
      <c r="S34" s="175" t="s">
        <v>420</v>
      </c>
      <c r="T34" s="175" t="s">
        <v>432</v>
      </c>
      <c r="U34" s="175" t="s">
        <v>742</v>
      </c>
      <c r="V34" s="175" t="s">
        <v>742</v>
      </c>
      <c r="W34" s="175" t="s">
        <v>420</v>
      </c>
      <c r="X34" s="175" t="s">
        <v>853</v>
      </c>
      <c r="Y34" s="175" t="s">
        <v>742</v>
      </c>
      <c r="Z34" s="175" t="s">
        <v>854</v>
      </c>
      <c r="AA34" s="175" t="s">
        <v>742</v>
      </c>
      <c r="AB34" s="175" t="s">
        <v>742</v>
      </c>
      <c r="AC34" s="175" t="s">
        <v>742</v>
      </c>
      <c r="AD34" s="175" t="s">
        <v>742</v>
      </c>
      <c r="AE34" s="175" t="s">
        <v>742</v>
      </c>
      <c r="AF34" s="175" t="s">
        <v>742</v>
      </c>
      <c r="AG34" s="175" t="s">
        <v>742</v>
      </c>
      <c r="AH34" s="175" t="s">
        <v>839</v>
      </c>
      <c r="AI34" s="175" t="s">
        <v>1170</v>
      </c>
      <c r="AJ34" s="175" t="s">
        <v>848</v>
      </c>
      <c r="AK34" s="175" t="s">
        <v>849</v>
      </c>
      <c r="AL34" s="175" t="s">
        <v>748</v>
      </c>
      <c r="AM34" s="175" t="s">
        <v>749</v>
      </c>
      <c r="AN34" s="175" t="s">
        <v>855</v>
      </c>
      <c r="AO34" s="175" t="s">
        <v>856</v>
      </c>
      <c r="AP34" s="175" t="s">
        <v>742</v>
      </c>
    </row>
    <row r="35" spans="1:42" s="173" customFormat="1" ht="15" x14ac:dyDescent="0.25">
      <c r="A35" s="175" t="s">
        <v>735</v>
      </c>
      <c r="B35" s="175" t="s">
        <v>839</v>
      </c>
      <c r="C35" s="175" t="s">
        <v>841</v>
      </c>
      <c r="D35" s="175" t="s">
        <v>842</v>
      </c>
      <c r="E35" s="176" t="s">
        <v>1149</v>
      </c>
      <c r="F35" s="177">
        <v>43433</v>
      </c>
      <c r="G35" s="177">
        <v>43434</v>
      </c>
      <c r="H35" s="178">
        <v>746</v>
      </c>
      <c r="I35" s="178">
        <v>9</v>
      </c>
      <c r="J35" s="175" t="s">
        <v>859</v>
      </c>
      <c r="K35" s="175" t="s">
        <v>739</v>
      </c>
      <c r="L35" s="175" t="s">
        <v>1194</v>
      </c>
      <c r="M35" s="175" t="s">
        <v>1184</v>
      </c>
      <c r="N35" s="175" t="s">
        <v>874</v>
      </c>
      <c r="O35" s="179">
        <v>-133886432</v>
      </c>
      <c r="P35" s="175" t="s">
        <v>64</v>
      </c>
      <c r="Q35" s="180">
        <v>-133886432</v>
      </c>
      <c r="R35" s="175" t="s">
        <v>420</v>
      </c>
      <c r="S35" s="175" t="s">
        <v>420</v>
      </c>
      <c r="T35" s="175" t="s">
        <v>432</v>
      </c>
      <c r="U35" s="175" t="s">
        <v>742</v>
      </c>
      <c r="V35" s="175" t="s">
        <v>742</v>
      </c>
      <c r="W35" s="175" t="s">
        <v>420</v>
      </c>
      <c r="X35" s="175" t="s">
        <v>853</v>
      </c>
      <c r="Y35" s="175" t="s">
        <v>742</v>
      </c>
      <c r="Z35" s="175" t="s">
        <v>854</v>
      </c>
      <c r="AA35" s="175" t="s">
        <v>742</v>
      </c>
      <c r="AB35" s="175" t="s">
        <v>742</v>
      </c>
      <c r="AC35" s="175" t="s">
        <v>742</v>
      </c>
      <c r="AD35" s="175" t="s">
        <v>742</v>
      </c>
      <c r="AE35" s="175" t="s">
        <v>742</v>
      </c>
      <c r="AF35" s="175" t="s">
        <v>742</v>
      </c>
      <c r="AG35" s="175" t="s">
        <v>742</v>
      </c>
      <c r="AH35" s="175" t="s">
        <v>839</v>
      </c>
      <c r="AI35" s="175" t="s">
        <v>1170</v>
      </c>
      <c r="AJ35" s="175" t="s">
        <v>848</v>
      </c>
      <c r="AK35" s="175" t="s">
        <v>849</v>
      </c>
      <c r="AL35" s="175" t="s">
        <v>748</v>
      </c>
      <c r="AM35" s="175" t="s">
        <v>749</v>
      </c>
      <c r="AN35" s="175" t="s">
        <v>855</v>
      </c>
      <c r="AO35" s="175" t="s">
        <v>856</v>
      </c>
      <c r="AP35" s="175" t="s">
        <v>742</v>
      </c>
    </row>
    <row r="36" spans="1:42" s="173" customFormat="1" ht="15" x14ac:dyDescent="0.25">
      <c r="A36" s="175" t="s">
        <v>735</v>
      </c>
      <c r="B36" s="175" t="s">
        <v>839</v>
      </c>
      <c r="C36" s="175" t="s">
        <v>841</v>
      </c>
      <c r="D36" s="175" t="s">
        <v>842</v>
      </c>
      <c r="E36" s="176" t="s">
        <v>1149</v>
      </c>
      <c r="F36" s="177">
        <v>43424</v>
      </c>
      <c r="G36" s="177">
        <v>43434</v>
      </c>
      <c r="H36" s="178">
        <v>738</v>
      </c>
      <c r="I36" s="178">
        <v>51</v>
      </c>
      <c r="J36" s="175" t="s">
        <v>850</v>
      </c>
      <c r="K36" s="175" t="s">
        <v>739</v>
      </c>
      <c r="L36" s="175" t="s">
        <v>1195</v>
      </c>
      <c r="M36" s="175" t="s">
        <v>1185</v>
      </c>
      <c r="N36" s="175" t="s">
        <v>874</v>
      </c>
      <c r="O36" s="179">
        <v>-40318000</v>
      </c>
      <c r="P36" s="175" t="s">
        <v>64</v>
      </c>
      <c r="Q36" s="180">
        <v>-40318000</v>
      </c>
      <c r="R36" s="175" t="s">
        <v>420</v>
      </c>
      <c r="S36" s="175" t="s">
        <v>420</v>
      </c>
      <c r="T36" s="175" t="s">
        <v>432</v>
      </c>
      <c r="U36" s="175" t="s">
        <v>742</v>
      </c>
      <c r="V36" s="175" t="s">
        <v>742</v>
      </c>
      <c r="W36" s="175" t="s">
        <v>420</v>
      </c>
      <c r="X36" s="175" t="s">
        <v>853</v>
      </c>
      <c r="Y36" s="175" t="s">
        <v>742</v>
      </c>
      <c r="Z36" s="175" t="s">
        <v>854</v>
      </c>
      <c r="AA36" s="175" t="s">
        <v>742</v>
      </c>
      <c r="AB36" s="175" t="s">
        <v>742</v>
      </c>
      <c r="AC36" s="175" t="s">
        <v>742</v>
      </c>
      <c r="AD36" s="175" t="s">
        <v>742</v>
      </c>
      <c r="AE36" s="175" t="s">
        <v>742</v>
      </c>
      <c r="AF36" s="175" t="s">
        <v>742</v>
      </c>
      <c r="AG36" s="175" t="s">
        <v>742</v>
      </c>
      <c r="AH36" s="175" t="s">
        <v>839</v>
      </c>
      <c r="AI36" s="175" t="s">
        <v>1170</v>
      </c>
      <c r="AJ36" s="175" t="s">
        <v>848</v>
      </c>
      <c r="AK36" s="175" t="s">
        <v>849</v>
      </c>
      <c r="AL36" s="175" t="s">
        <v>748</v>
      </c>
      <c r="AM36" s="175" t="s">
        <v>749</v>
      </c>
      <c r="AN36" s="175" t="s">
        <v>855</v>
      </c>
      <c r="AO36" s="175" t="s">
        <v>856</v>
      </c>
      <c r="AP36" s="175" t="s">
        <v>742</v>
      </c>
    </row>
    <row r="37" spans="1:42" s="173" customFormat="1" ht="15" x14ac:dyDescent="0.25">
      <c r="A37" s="175" t="s">
        <v>735</v>
      </c>
      <c r="B37" s="175" t="s">
        <v>839</v>
      </c>
      <c r="C37" s="175" t="s">
        <v>841</v>
      </c>
      <c r="D37" s="175" t="s">
        <v>842</v>
      </c>
      <c r="E37" s="176" t="s">
        <v>1149</v>
      </c>
      <c r="F37" s="177">
        <v>43424</v>
      </c>
      <c r="G37" s="177">
        <v>43434</v>
      </c>
      <c r="H37" s="178">
        <v>738</v>
      </c>
      <c r="I37" s="178">
        <v>53</v>
      </c>
      <c r="J37" s="175" t="s">
        <v>850</v>
      </c>
      <c r="K37" s="175" t="s">
        <v>739</v>
      </c>
      <c r="L37" s="175" t="s">
        <v>1195</v>
      </c>
      <c r="M37" s="175" t="s">
        <v>857</v>
      </c>
      <c r="N37" s="175" t="s">
        <v>874</v>
      </c>
      <c r="O37" s="179">
        <v>-1519000</v>
      </c>
      <c r="P37" s="175" t="s">
        <v>64</v>
      </c>
      <c r="Q37" s="180">
        <v>-1519000</v>
      </c>
      <c r="R37" s="175" t="s">
        <v>420</v>
      </c>
      <c r="S37" s="175" t="s">
        <v>420</v>
      </c>
      <c r="T37" s="175" t="s">
        <v>432</v>
      </c>
      <c r="U37" s="175" t="s">
        <v>742</v>
      </c>
      <c r="V37" s="175" t="s">
        <v>742</v>
      </c>
      <c r="W37" s="175" t="s">
        <v>420</v>
      </c>
      <c r="X37" s="175" t="s">
        <v>853</v>
      </c>
      <c r="Y37" s="175" t="s">
        <v>742</v>
      </c>
      <c r="Z37" s="175" t="s">
        <v>854</v>
      </c>
      <c r="AA37" s="175" t="s">
        <v>742</v>
      </c>
      <c r="AB37" s="175" t="s">
        <v>742</v>
      </c>
      <c r="AC37" s="175" t="s">
        <v>742</v>
      </c>
      <c r="AD37" s="175" t="s">
        <v>742</v>
      </c>
      <c r="AE37" s="175" t="s">
        <v>742</v>
      </c>
      <c r="AF37" s="175" t="s">
        <v>742</v>
      </c>
      <c r="AG37" s="175" t="s">
        <v>742</v>
      </c>
      <c r="AH37" s="175" t="s">
        <v>839</v>
      </c>
      <c r="AI37" s="175" t="s">
        <v>1170</v>
      </c>
      <c r="AJ37" s="175" t="s">
        <v>848</v>
      </c>
      <c r="AK37" s="175" t="s">
        <v>849</v>
      </c>
      <c r="AL37" s="175" t="s">
        <v>748</v>
      </c>
      <c r="AM37" s="175" t="s">
        <v>749</v>
      </c>
      <c r="AN37" s="175" t="s">
        <v>855</v>
      </c>
      <c r="AO37" s="175" t="s">
        <v>856</v>
      </c>
      <c r="AP37" s="175" t="s">
        <v>742</v>
      </c>
    </row>
    <row r="38" spans="1:42" s="173" customFormat="1" ht="15" x14ac:dyDescent="0.25">
      <c r="A38" s="175" t="s">
        <v>735</v>
      </c>
      <c r="B38" s="175" t="s">
        <v>839</v>
      </c>
      <c r="C38" s="175" t="s">
        <v>841</v>
      </c>
      <c r="D38" s="175" t="s">
        <v>842</v>
      </c>
      <c r="E38" s="176" t="s">
        <v>1149</v>
      </c>
      <c r="F38" s="177">
        <v>43424</v>
      </c>
      <c r="G38" s="177">
        <v>43434</v>
      </c>
      <c r="H38" s="178">
        <v>738</v>
      </c>
      <c r="I38" s="178">
        <v>103</v>
      </c>
      <c r="J38" s="175" t="s">
        <v>850</v>
      </c>
      <c r="K38" s="175" t="s">
        <v>739</v>
      </c>
      <c r="L38" s="175" t="s">
        <v>1195</v>
      </c>
      <c r="M38" s="175" t="s">
        <v>1186</v>
      </c>
      <c r="N38" s="175" t="s">
        <v>874</v>
      </c>
      <c r="O38" s="179">
        <v>-3360290</v>
      </c>
      <c r="P38" s="175" t="s">
        <v>64</v>
      </c>
      <c r="Q38" s="180">
        <v>-3360290</v>
      </c>
      <c r="R38" s="175" t="s">
        <v>420</v>
      </c>
      <c r="S38" s="175" t="s">
        <v>420</v>
      </c>
      <c r="T38" s="175" t="s">
        <v>432</v>
      </c>
      <c r="U38" s="175" t="s">
        <v>742</v>
      </c>
      <c r="V38" s="175" t="s">
        <v>742</v>
      </c>
      <c r="W38" s="175" t="s">
        <v>420</v>
      </c>
      <c r="X38" s="175" t="s">
        <v>853</v>
      </c>
      <c r="Y38" s="175" t="s">
        <v>742</v>
      </c>
      <c r="Z38" s="175" t="s">
        <v>854</v>
      </c>
      <c r="AA38" s="175" t="s">
        <v>742</v>
      </c>
      <c r="AB38" s="175" t="s">
        <v>742</v>
      </c>
      <c r="AC38" s="175" t="s">
        <v>742</v>
      </c>
      <c r="AD38" s="175" t="s">
        <v>742</v>
      </c>
      <c r="AE38" s="175" t="s">
        <v>742</v>
      </c>
      <c r="AF38" s="175" t="s">
        <v>742</v>
      </c>
      <c r="AG38" s="175" t="s">
        <v>742</v>
      </c>
      <c r="AH38" s="175" t="s">
        <v>839</v>
      </c>
      <c r="AI38" s="175" t="s">
        <v>1170</v>
      </c>
      <c r="AJ38" s="175" t="s">
        <v>848</v>
      </c>
      <c r="AK38" s="175" t="s">
        <v>849</v>
      </c>
      <c r="AL38" s="175" t="s">
        <v>748</v>
      </c>
      <c r="AM38" s="175" t="s">
        <v>749</v>
      </c>
      <c r="AN38" s="175" t="s">
        <v>855</v>
      </c>
      <c r="AO38" s="175" t="s">
        <v>856</v>
      </c>
      <c r="AP38" s="175" t="s">
        <v>742</v>
      </c>
    </row>
    <row r="39" spans="1:42" s="173" customFormat="1" ht="15" x14ac:dyDescent="0.25">
      <c r="A39" s="175" t="s">
        <v>735</v>
      </c>
      <c r="B39" s="175" t="s">
        <v>839</v>
      </c>
      <c r="C39" s="175" t="s">
        <v>841</v>
      </c>
      <c r="D39" s="175" t="s">
        <v>842</v>
      </c>
      <c r="E39" s="176" t="s">
        <v>1149</v>
      </c>
      <c r="F39" s="177">
        <v>43424</v>
      </c>
      <c r="G39" s="177">
        <v>43434</v>
      </c>
      <c r="H39" s="178">
        <v>738</v>
      </c>
      <c r="I39" s="178">
        <v>104</v>
      </c>
      <c r="J39" s="175" t="s">
        <v>850</v>
      </c>
      <c r="K39" s="175" t="s">
        <v>739</v>
      </c>
      <c r="L39" s="175" t="s">
        <v>1195</v>
      </c>
      <c r="M39" s="175" t="s">
        <v>1186</v>
      </c>
      <c r="N39" s="175" t="s">
        <v>874</v>
      </c>
      <c r="O39" s="179">
        <v>-39815000</v>
      </c>
      <c r="P39" s="175" t="s">
        <v>64</v>
      </c>
      <c r="Q39" s="180">
        <v>-39815000</v>
      </c>
      <c r="R39" s="175" t="s">
        <v>420</v>
      </c>
      <c r="S39" s="175" t="s">
        <v>420</v>
      </c>
      <c r="T39" s="175" t="s">
        <v>432</v>
      </c>
      <c r="U39" s="175" t="s">
        <v>742</v>
      </c>
      <c r="V39" s="175" t="s">
        <v>742</v>
      </c>
      <c r="W39" s="175" t="s">
        <v>420</v>
      </c>
      <c r="X39" s="175" t="s">
        <v>853</v>
      </c>
      <c r="Y39" s="175" t="s">
        <v>742</v>
      </c>
      <c r="Z39" s="175" t="s">
        <v>854</v>
      </c>
      <c r="AA39" s="175" t="s">
        <v>742</v>
      </c>
      <c r="AB39" s="175" t="s">
        <v>742</v>
      </c>
      <c r="AC39" s="175" t="s">
        <v>742</v>
      </c>
      <c r="AD39" s="175" t="s">
        <v>742</v>
      </c>
      <c r="AE39" s="175" t="s">
        <v>742</v>
      </c>
      <c r="AF39" s="175" t="s">
        <v>742</v>
      </c>
      <c r="AG39" s="175" t="s">
        <v>742</v>
      </c>
      <c r="AH39" s="175" t="s">
        <v>839</v>
      </c>
      <c r="AI39" s="175" t="s">
        <v>1170</v>
      </c>
      <c r="AJ39" s="175" t="s">
        <v>848</v>
      </c>
      <c r="AK39" s="175" t="s">
        <v>849</v>
      </c>
      <c r="AL39" s="175" t="s">
        <v>748</v>
      </c>
      <c r="AM39" s="175" t="s">
        <v>749</v>
      </c>
      <c r="AN39" s="175" t="s">
        <v>855</v>
      </c>
      <c r="AO39" s="175" t="s">
        <v>856</v>
      </c>
      <c r="AP39" s="175" t="s">
        <v>742</v>
      </c>
    </row>
    <row r="40" spans="1:42" s="173" customFormat="1" ht="15" x14ac:dyDescent="0.25">
      <c r="A40" s="175" t="s">
        <v>735</v>
      </c>
      <c r="B40" s="175" t="s">
        <v>839</v>
      </c>
      <c r="C40" s="175" t="s">
        <v>841</v>
      </c>
      <c r="D40" s="175" t="s">
        <v>842</v>
      </c>
      <c r="E40" s="176" t="s">
        <v>1149</v>
      </c>
      <c r="F40" s="177">
        <v>43420</v>
      </c>
      <c r="G40" s="177">
        <v>43433</v>
      </c>
      <c r="H40" s="178">
        <v>736</v>
      </c>
      <c r="I40" s="178">
        <v>1</v>
      </c>
      <c r="J40" s="175" t="s">
        <v>871</v>
      </c>
      <c r="K40" s="175" t="s">
        <v>739</v>
      </c>
      <c r="L40" s="175" t="s">
        <v>1196</v>
      </c>
      <c r="M40" s="175" t="s">
        <v>1197</v>
      </c>
      <c r="N40" s="175" t="s">
        <v>874</v>
      </c>
      <c r="O40" s="179">
        <v>132423149</v>
      </c>
      <c r="P40" s="175" t="s">
        <v>64</v>
      </c>
      <c r="Q40" s="180">
        <v>132423149</v>
      </c>
      <c r="R40" s="175" t="s">
        <v>420</v>
      </c>
      <c r="S40" s="175" t="s">
        <v>420</v>
      </c>
      <c r="T40" s="175" t="s">
        <v>432</v>
      </c>
      <c r="U40" s="175" t="s">
        <v>742</v>
      </c>
      <c r="V40" s="175" t="s">
        <v>742</v>
      </c>
      <c r="W40" s="175" t="s">
        <v>420</v>
      </c>
      <c r="X40" s="175" t="s">
        <v>853</v>
      </c>
      <c r="Y40" s="175" t="s">
        <v>742</v>
      </c>
      <c r="Z40" s="175" t="s">
        <v>854</v>
      </c>
      <c r="AA40" s="175" t="s">
        <v>742</v>
      </c>
      <c r="AB40" s="175" t="s">
        <v>742</v>
      </c>
      <c r="AC40" s="175" t="s">
        <v>742</v>
      </c>
      <c r="AD40" s="175" t="s">
        <v>742</v>
      </c>
      <c r="AE40" s="175" t="s">
        <v>742</v>
      </c>
      <c r="AF40" s="175" t="s">
        <v>742</v>
      </c>
      <c r="AG40" s="175" t="s">
        <v>742</v>
      </c>
      <c r="AH40" s="175" t="s">
        <v>839</v>
      </c>
      <c r="AI40" s="175" t="s">
        <v>1170</v>
      </c>
      <c r="AJ40" s="175" t="s">
        <v>848</v>
      </c>
      <c r="AK40" s="175" t="s">
        <v>849</v>
      </c>
      <c r="AL40" s="175" t="s">
        <v>748</v>
      </c>
      <c r="AM40" s="175" t="s">
        <v>749</v>
      </c>
      <c r="AN40" s="175" t="s">
        <v>855</v>
      </c>
      <c r="AO40" s="175" t="s">
        <v>856</v>
      </c>
      <c r="AP40" s="175" t="s">
        <v>742</v>
      </c>
    </row>
    <row r="41" spans="1:42" s="173" customFormat="1" ht="15" x14ac:dyDescent="0.25">
      <c r="A41" s="175" t="s">
        <v>735</v>
      </c>
      <c r="B41" s="175" t="s">
        <v>839</v>
      </c>
      <c r="C41" s="175" t="s">
        <v>841</v>
      </c>
      <c r="D41" s="175" t="s">
        <v>842</v>
      </c>
      <c r="E41" s="176" t="s">
        <v>1149</v>
      </c>
      <c r="F41" s="177">
        <v>43420</v>
      </c>
      <c r="G41" s="177">
        <v>43433</v>
      </c>
      <c r="H41" s="178">
        <v>736</v>
      </c>
      <c r="I41" s="178">
        <v>2</v>
      </c>
      <c r="J41" s="175" t="s">
        <v>871</v>
      </c>
      <c r="K41" s="175" t="s">
        <v>739</v>
      </c>
      <c r="L41" s="175" t="s">
        <v>1196</v>
      </c>
      <c r="M41" s="175" t="s">
        <v>1198</v>
      </c>
      <c r="N41" s="175" t="s">
        <v>874</v>
      </c>
      <c r="O41" s="179">
        <v>133886432</v>
      </c>
      <c r="P41" s="175" t="s">
        <v>64</v>
      </c>
      <c r="Q41" s="180">
        <v>133886432</v>
      </c>
      <c r="R41" s="175" t="s">
        <v>420</v>
      </c>
      <c r="S41" s="175" t="s">
        <v>420</v>
      </c>
      <c r="T41" s="175" t="s">
        <v>432</v>
      </c>
      <c r="U41" s="175" t="s">
        <v>742</v>
      </c>
      <c r="V41" s="175" t="s">
        <v>742</v>
      </c>
      <c r="W41" s="175" t="s">
        <v>420</v>
      </c>
      <c r="X41" s="175" t="s">
        <v>853</v>
      </c>
      <c r="Y41" s="175" t="s">
        <v>742</v>
      </c>
      <c r="Z41" s="175" t="s">
        <v>854</v>
      </c>
      <c r="AA41" s="175" t="s">
        <v>742</v>
      </c>
      <c r="AB41" s="175" t="s">
        <v>742</v>
      </c>
      <c r="AC41" s="175" t="s">
        <v>742</v>
      </c>
      <c r="AD41" s="175" t="s">
        <v>742</v>
      </c>
      <c r="AE41" s="175" t="s">
        <v>742</v>
      </c>
      <c r="AF41" s="175" t="s">
        <v>742</v>
      </c>
      <c r="AG41" s="175" t="s">
        <v>742</v>
      </c>
      <c r="AH41" s="175" t="s">
        <v>839</v>
      </c>
      <c r="AI41" s="175" t="s">
        <v>1170</v>
      </c>
      <c r="AJ41" s="175" t="s">
        <v>848</v>
      </c>
      <c r="AK41" s="175" t="s">
        <v>849</v>
      </c>
      <c r="AL41" s="175" t="s">
        <v>748</v>
      </c>
      <c r="AM41" s="175" t="s">
        <v>749</v>
      </c>
      <c r="AN41" s="175" t="s">
        <v>855</v>
      </c>
      <c r="AO41" s="175" t="s">
        <v>856</v>
      </c>
      <c r="AP41" s="175" t="s">
        <v>742</v>
      </c>
    </row>
    <row r="42" spans="1:42" s="173" customFormat="1" ht="15" x14ac:dyDescent="0.25">
      <c r="A42" s="175" t="s">
        <v>735</v>
      </c>
      <c r="B42" s="175" t="s">
        <v>839</v>
      </c>
      <c r="C42" s="175" t="s">
        <v>841</v>
      </c>
      <c r="D42" s="175" t="s">
        <v>842</v>
      </c>
      <c r="E42" s="176" t="s">
        <v>1149</v>
      </c>
      <c r="F42" s="177">
        <v>43420</v>
      </c>
      <c r="G42" s="177">
        <v>43433</v>
      </c>
      <c r="H42" s="178">
        <v>736</v>
      </c>
      <c r="I42" s="178">
        <v>3</v>
      </c>
      <c r="J42" s="175" t="s">
        <v>871</v>
      </c>
      <c r="K42" s="175" t="s">
        <v>739</v>
      </c>
      <c r="L42" s="175" t="s">
        <v>1196</v>
      </c>
      <c r="M42" s="175" t="s">
        <v>1199</v>
      </c>
      <c r="N42" s="175" t="s">
        <v>874</v>
      </c>
      <c r="O42" s="179">
        <v>40755000</v>
      </c>
      <c r="P42" s="175" t="s">
        <v>64</v>
      </c>
      <c r="Q42" s="180">
        <v>40755000</v>
      </c>
      <c r="R42" s="175" t="s">
        <v>420</v>
      </c>
      <c r="S42" s="175" t="s">
        <v>420</v>
      </c>
      <c r="T42" s="175" t="s">
        <v>432</v>
      </c>
      <c r="U42" s="175" t="s">
        <v>742</v>
      </c>
      <c r="V42" s="175" t="s">
        <v>742</v>
      </c>
      <c r="W42" s="175" t="s">
        <v>420</v>
      </c>
      <c r="X42" s="175" t="s">
        <v>853</v>
      </c>
      <c r="Y42" s="175" t="s">
        <v>742</v>
      </c>
      <c r="Z42" s="175" t="s">
        <v>854</v>
      </c>
      <c r="AA42" s="175" t="s">
        <v>742</v>
      </c>
      <c r="AB42" s="175" t="s">
        <v>742</v>
      </c>
      <c r="AC42" s="175" t="s">
        <v>742</v>
      </c>
      <c r="AD42" s="175" t="s">
        <v>742</v>
      </c>
      <c r="AE42" s="175" t="s">
        <v>742</v>
      </c>
      <c r="AF42" s="175" t="s">
        <v>742</v>
      </c>
      <c r="AG42" s="175" t="s">
        <v>742</v>
      </c>
      <c r="AH42" s="175" t="s">
        <v>839</v>
      </c>
      <c r="AI42" s="175" t="s">
        <v>1170</v>
      </c>
      <c r="AJ42" s="175" t="s">
        <v>848</v>
      </c>
      <c r="AK42" s="175" t="s">
        <v>849</v>
      </c>
      <c r="AL42" s="175" t="s">
        <v>748</v>
      </c>
      <c r="AM42" s="175" t="s">
        <v>749</v>
      </c>
      <c r="AN42" s="175" t="s">
        <v>855</v>
      </c>
      <c r="AO42" s="175" t="s">
        <v>856</v>
      </c>
      <c r="AP42" s="175" t="s">
        <v>742</v>
      </c>
    </row>
    <row r="43" spans="1:42" s="173" customFormat="1" ht="15" x14ac:dyDescent="0.25">
      <c r="A43" s="175" t="s">
        <v>735</v>
      </c>
      <c r="B43" s="175" t="s">
        <v>839</v>
      </c>
      <c r="C43" s="175" t="s">
        <v>841</v>
      </c>
      <c r="D43" s="175" t="s">
        <v>842</v>
      </c>
      <c r="E43" s="176" t="s">
        <v>1149</v>
      </c>
      <c r="F43" s="177">
        <v>43420</v>
      </c>
      <c r="G43" s="177">
        <v>43433</v>
      </c>
      <c r="H43" s="178">
        <v>736</v>
      </c>
      <c r="I43" s="178">
        <v>4</v>
      </c>
      <c r="J43" s="175" t="s">
        <v>871</v>
      </c>
      <c r="K43" s="175" t="s">
        <v>739</v>
      </c>
      <c r="L43" s="175" t="s">
        <v>1196</v>
      </c>
      <c r="M43" s="175" t="s">
        <v>857</v>
      </c>
      <c r="N43" s="175" t="s">
        <v>874</v>
      </c>
      <c r="O43" s="179">
        <v>1519000</v>
      </c>
      <c r="P43" s="175" t="s">
        <v>64</v>
      </c>
      <c r="Q43" s="180">
        <v>1519000</v>
      </c>
      <c r="R43" s="175" t="s">
        <v>420</v>
      </c>
      <c r="S43" s="175" t="s">
        <v>420</v>
      </c>
      <c r="T43" s="175" t="s">
        <v>432</v>
      </c>
      <c r="U43" s="175" t="s">
        <v>742</v>
      </c>
      <c r="V43" s="175" t="s">
        <v>742</v>
      </c>
      <c r="W43" s="175" t="s">
        <v>420</v>
      </c>
      <c r="X43" s="175" t="s">
        <v>853</v>
      </c>
      <c r="Y43" s="175" t="s">
        <v>742</v>
      </c>
      <c r="Z43" s="175" t="s">
        <v>854</v>
      </c>
      <c r="AA43" s="175" t="s">
        <v>742</v>
      </c>
      <c r="AB43" s="175" t="s">
        <v>742</v>
      </c>
      <c r="AC43" s="175" t="s">
        <v>742</v>
      </c>
      <c r="AD43" s="175" t="s">
        <v>742</v>
      </c>
      <c r="AE43" s="175" t="s">
        <v>742</v>
      </c>
      <c r="AF43" s="175" t="s">
        <v>742</v>
      </c>
      <c r="AG43" s="175" t="s">
        <v>742</v>
      </c>
      <c r="AH43" s="175" t="s">
        <v>839</v>
      </c>
      <c r="AI43" s="175" t="s">
        <v>1170</v>
      </c>
      <c r="AJ43" s="175" t="s">
        <v>848</v>
      </c>
      <c r="AK43" s="175" t="s">
        <v>849</v>
      </c>
      <c r="AL43" s="175" t="s">
        <v>748</v>
      </c>
      <c r="AM43" s="175" t="s">
        <v>749</v>
      </c>
      <c r="AN43" s="175" t="s">
        <v>855</v>
      </c>
      <c r="AO43" s="175" t="s">
        <v>856</v>
      </c>
      <c r="AP43" s="175" t="s">
        <v>742</v>
      </c>
    </row>
    <row r="44" spans="1:42" s="173" customFormat="1" ht="15" x14ac:dyDescent="0.25">
      <c r="A44" s="175" t="s">
        <v>735</v>
      </c>
      <c r="B44" s="175" t="s">
        <v>839</v>
      </c>
      <c r="C44" s="175" t="s">
        <v>841</v>
      </c>
      <c r="D44" s="175" t="s">
        <v>842</v>
      </c>
      <c r="E44" s="176" t="s">
        <v>1149</v>
      </c>
      <c r="F44" s="177">
        <v>43420</v>
      </c>
      <c r="G44" s="177">
        <v>43433</v>
      </c>
      <c r="H44" s="178">
        <v>736</v>
      </c>
      <c r="I44" s="178">
        <v>5</v>
      </c>
      <c r="J44" s="175" t="s">
        <v>871</v>
      </c>
      <c r="K44" s="175" t="s">
        <v>739</v>
      </c>
      <c r="L44" s="175" t="s">
        <v>1196</v>
      </c>
      <c r="M44" s="175" t="s">
        <v>1200</v>
      </c>
      <c r="N44" s="175" t="s">
        <v>874</v>
      </c>
      <c r="O44" s="179">
        <v>3490420</v>
      </c>
      <c r="P44" s="175" t="s">
        <v>64</v>
      </c>
      <c r="Q44" s="180">
        <v>3490420</v>
      </c>
      <c r="R44" s="175" t="s">
        <v>420</v>
      </c>
      <c r="S44" s="175" t="s">
        <v>420</v>
      </c>
      <c r="T44" s="175" t="s">
        <v>432</v>
      </c>
      <c r="U44" s="175" t="s">
        <v>742</v>
      </c>
      <c r="V44" s="175" t="s">
        <v>742</v>
      </c>
      <c r="W44" s="175" t="s">
        <v>420</v>
      </c>
      <c r="X44" s="175" t="s">
        <v>853</v>
      </c>
      <c r="Y44" s="175" t="s">
        <v>742</v>
      </c>
      <c r="Z44" s="175" t="s">
        <v>854</v>
      </c>
      <c r="AA44" s="175" t="s">
        <v>742</v>
      </c>
      <c r="AB44" s="175" t="s">
        <v>742</v>
      </c>
      <c r="AC44" s="175" t="s">
        <v>742</v>
      </c>
      <c r="AD44" s="175" t="s">
        <v>742</v>
      </c>
      <c r="AE44" s="175" t="s">
        <v>742</v>
      </c>
      <c r="AF44" s="175" t="s">
        <v>742</v>
      </c>
      <c r="AG44" s="175" t="s">
        <v>742</v>
      </c>
      <c r="AH44" s="175" t="s">
        <v>839</v>
      </c>
      <c r="AI44" s="175" t="s">
        <v>1170</v>
      </c>
      <c r="AJ44" s="175" t="s">
        <v>848</v>
      </c>
      <c r="AK44" s="175" t="s">
        <v>849</v>
      </c>
      <c r="AL44" s="175" t="s">
        <v>748</v>
      </c>
      <c r="AM44" s="175" t="s">
        <v>749</v>
      </c>
      <c r="AN44" s="175" t="s">
        <v>855</v>
      </c>
      <c r="AO44" s="175" t="s">
        <v>856</v>
      </c>
      <c r="AP44" s="175" t="s">
        <v>742</v>
      </c>
    </row>
    <row r="45" spans="1:42" s="173" customFormat="1" ht="15" x14ac:dyDescent="0.25">
      <c r="A45" s="175" t="s">
        <v>735</v>
      </c>
      <c r="B45" s="175" t="s">
        <v>839</v>
      </c>
      <c r="C45" s="175" t="s">
        <v>841</v>
      </c>
      <c r="D45" s="175" t="s">
        <v>842</v>
      </c>
      <c r="E45" s="176" t="s">
        <v>1149</v>
      </c>
      <c r="F45" s="177">
        <v>43420</v>
      </c>
      <c r="G45" s="177">
        <v>43433</v>
      </c>
      <c r="H45" s="178">
        <v>736</v>
      </c>
      <c r="I45" s="178">
        <v>6</v>
      </c>
      <c r="J45" s="175" t="s">
        <v>871</v>
      </c>
      <c r="K45" s="175" t="s">
        <v>739</v>
      </c>
      <c r="L45" s="175" t="s">
        <v>1196</v>
      </c>
      <c r="M45" s="175" t="s">
        <v>1200</v>
      </c>
      <c r="N45" s="175" t="s">
        <v>874</v>
      </c>
      <c r="O45" s="179">
        <v>40252000</v>
      </c>
      <c r="P45" s="175" t="s">
        <v>64</v>
      </c>
      <c r="Q45" s="180">
        <v>40252000</v>
      </c>
      <c r="R45" s="175" t="s">
        <v>420</v>
      </c>
      <c r="S45" s="175" t="s">
        <v>420</v>
      </c>
      <c r="T45" s="175" t="s">
        <v>432</v>
      </c>
      <c r="U45" s="175" t="s">
        <v>742</v>
      </c>
      <c r="V45" s="175" t="s">
        <v>742</v>
      </c>
      <c r="W45" s="175" t="s">
        <v>420</v>
      </c>
      <c r="X45" s="175" t="s">
        <v>853</v>
      </c>
      <c r="Y45" s="175" t="s">
        <v>742</v>
      </c>
      <c r="Z45" s="175" t="s">
        <v>854</v>
      </c>
      <c r="AA45" s="175" t="s">
        <v>742</v>
      </c>
      <c r="AB45" s="175" t="s">
        <v>742</v>
      </c>
      <c r="AC45" s="175" t="s">
        <v>742</v>
      </c>
      <c r="AD45" s="175" t="s">
        <v>742</v>
      </c>
      <c r="AE45" s="175" t="s">
        <v>742</v>
      </c>
      <c r="AF45" s="175" t="s">
        <v>742</v>
      </c>
      <c r="AG45" s="175" t="s">
        <v>742</v>
      </c>
      <c r="AH45" s="175" t="s">
        <v>839</v>
      </c>
      <c r="AI45" s="175" t="s">
        <v>1170</v>
      </c>
      <c r="AJ45" s="175" t="s">
        <v>848</v>
      </c>
      <c r="AK45" s="175" t="s">
        <v>849</v>
      </c>
      <c r="AL45" s="175" t="s">
        <v>748</v>
      </c>
      <c r="AM45" s="175" t="s">
        <v>749</v>
      </c>
      <c r="AN45" s="175" t="s">
        <v>855</v>
      </c>
      <c r="AO45" s="175" t="s">
        <v>856</v>
      </c>
      <c r="AP45" s="175" t="s">
        <v>742</v>
      </c>
    </row>
    <row r="46" spans="1:42" s="173" customFormat="1" ht="15" hidden="1" x14ac:dyDescent="0.25">
      <c r="A46" s="175" t="s">
        <v>735</v>
      </c>
      <c r="B46" s="175" t="s">
        <v>839</v>
      </c>
      <c r="C46" s="175" t="s">
        <v>841</v>
      </c>
      <c r="D46" s="175" t="s">
        <v>842</v>
      </c>
      <c r="E46" s="176" t="s">
        <v>1157</v>
      </c>
      <c r="F46" s="177">
        <v>43405</v>
      </c>
      <c r="G46" s="177">
        <v>43405</v>
      </c>
      <c r="H46" s="178">
        <v>729</v>
      </c>
      <c r="I46" s="178">
        <v>1</v>
      </c>
      <c r="J46" s="175" t="s">
        <v>843</v>
      </c>
      <c r="K46" s="175" t="s">
        <v>844</v>
      </c>
      <c r="L46" s="175" t="s">
        <v>742</v>
      </c>
      <c r="M46" s="175" t="s">
        <v>845</v>
      </c>
      <c r="N46" s="175" t="s">
        <v>742</v>
      </c>
      <c r="O46" s="179">
        <v>152624553</v>
      </c>
      <c r="P46" s="175" t="s">
        <v>846</v>
      </c>
      <c r="Q46" s="180"/>
      <c r="R46" s="175" t="s">
        <v>420</v>
      </c>
      <c r="S46" s="175" t="s">
        <v>420</v>
      </c>
      <c r="T46" s="175" t="s">
        <v>432</v>
      </c>
      <c r="U46" s="175" t="s">
        <v>742</v>
      </c>
      <c r="V46" s="175" t="s">
        <v>742</v>
      </c>
      <c r="W46" s="175" t="s">
        <v>420</v>
      </c>
      <c r="X46" s="181" t="s">
        <v>742</v>
      </c>
      <c r="Y46" s="175" t="s">
        <v>742</v>
      </c>
      <c r="Z46" s="181" t="s">
        <v>742</v>
      </c>
      <c r="AA46" s="175" t="s">
        <v>742</v>
      </c>
      <c r="AB46" s="175" t="s">
        <v>742</v>
      </c>
      <c r="AC46" s="175" t="s">
        <v>742</v>
      </c>
      <c r="AD46" s="175" t="s">
        <v>742</v>
      </c>
      <c r="AE46" s="175" t="s">
        <v>742</v>
      </c>
      <c r="AF46" s="175" t="s">
        <v>742</v>
      </c>
      <c r="AG46" s="175" t="s">
        <v>742</v>
      </c>
      <c r="AH46" s="175" t="s">
        <v>839</v>
      </c>
      <c r="AI46" s="175" t="s">
        <v>1170</v>
      </c>
      <c r="AJ46" s="175" t="s">
        <v>848</v>
      </c>
      <c r="AK46" s="175" t="s">
        <v>849</v>
      </c>
      <c r="AL46" s="175" t="s">
        <v>748</v>
      </c>
      <c r="AM46" s="175" t="s">
        <v>749</v>
      </c>
      <c r="AN46" s="175" t="s">
        <v>742</v>
      </c>
      <c r="AO46" s="175" t="s">
        <v>742</v>
      </c>
      <c r="AP46" s="175" t="s">
        <v>742</v>
      </c>
    </row>
    <row r="47" spans="1:42" s="173" customFormat="1" ht="15" hidden="1" x14ac:dyDescent="0.25">
      <c r="A47" s="175" t="s">
        <v>735</v>
      </c>
      <c r="B47" s="175" t="s">
        <v>839</v>
      </c>
      <c r="C47" s="175" t="s">
        <v>841</v>
      </c>
      <c r="D47" s="175" t="s">
        <v>842</v>
      </c>
      <c r="E47" s="176" t="s">
        <v>1157</v>
      </c>
      <c r="F47" s="177">
        <v>43404</v>
      </c>
      <c r="G47" s="177">
        <v>43404</v>
      </c>
      <c r="H47" s="178">
        <v>720</v>
      </c>
      <c r="I47" s="178">
        <v>5</v>
      </c>
      <c r="J47" s="175" t="s">
        <v>859</v>
      </c>
      <c r="K47" s="175" t="s">
        <v>739</v>
      </c>
      <c r="L47" s="175" t="s">
        <v>1201</v>
      </c>
      <c r="M47" s="175" t="s">
        <v>1202</v>
      </c>
      <c r="N47" s="175" t="s">
        <v>742</v>
      </c>
      <c r="O47" s="179">
        <v>-106509304</v>
      </c>
      <c r="P47" s="175" t="s">
        <v>846</v>
      </c>
      <c r="Q47" s="180">
        <v>-4579.8999999999996</v>
      </c>
      <c r="R47" s="175" t="s">
        <v>420</v>
      </c>
      <c r="S47" s="175" t="s">
        <v>420</v>
      </c>
      <c r="T47" s="175" t="s">
        <v>432</v>
      </c>
      <c r="U47" s="175" t="s">
        <v>742</v>
      </c>
      <c r="V47" s="175" t="s">
        <v>742</v>
      </c>
      <c r="W47" s="175" t="s">
        <v>420</v>
      </c>
      <c r="X47" s="175" t="s">
        <v>853</v>
      </c>
      <c r="Y47" s="175" t="s">
        <v>742</v>
      </c>
      <c r="Z47" s="175" t="s">
        <v>865</v>
      </c>
      <c r="AA47" s="175" t="s">
        <v>742</v>
      </c>
      <c r="AB47" s="175" t="s">
        <v>742</v>
      </c>
      <c r="AC47" s="175" t="s">
        <v>742</v>
      </c>
      <c r="AD47" s="175" t="s">
        <v>742</v>
      </c>
      <c r="AE47" s="175" t="s">
        <v>742</v>
      </c>
      <c r="AF47" s="175" t="s">
        <v>742</v>
      </c>
      <c r="AG47" s="175" t="s">
        <v>742</v>
      </c>
      <c r="AH47" s="175" t="s">
        <v>839</v>
      </c>
      <c r="AI47" s="175" t="s">
        <v>1170</v>
      </c>
      <c r="AJ47" s="175" t="s">
        <v>848</v>
      </c>
      <c r="AK47" s="175" t="s">
        <v>849</v>
      </c>
      <c r="AL47" s="175" t="s">
        <v>748</v>
      </c>
      <c r="AM47" s="175" t="s">
        <v>749</v>
      </c>
      <c r="AN47" s="175" t="s">
        <v>855</v>
      </c>
      <c r="AO47" s="175" t="s">
        <v>856</v>
      </c>
      <c r="AP47" s="175" t="s">
        <v>742</v>
      </c>
    </row>
    <row r="48" spans="1:42" s="173" customFormat="1" ht="15" hidden="1" x14ac:dyDescent="0.25">
      <c r="A48" s="175" t="s">
        <v>735</v>
      </c>
      <c r="B48" s="175" t="s">
        <v>839</v>
      </c>
      <c r="C48" s="175" t="s">
        <v>841</v>
      </c>
      <c r="D48" s="175" t="s">
        <v>842</v>
      </c>
      <c r="E48" s="176" t="s">
        <v>1157</v>
      </c>
      <c r="F48" s="177">
        <v>43404</v>
      </c>
      <c r="G48" s="177">
        <v>43404</v>
      </c>
      <c r="H48" s="178">
        <v>720</v>
      </c>
      <c r="I48" s="178">
        <v>6</v>
      </c>
      <c r="J48" s="175" t="s">
        <v>859</v>
      </c>
      <c r="K48" s="175" t="s">
        <v>739</v>
      </c>
      <c r="L48" s="175" t="s">
        <v>1201</v>
      </c>
      <c r="M48" s="175" t="s">
        <v>1203</v>
      </c>
      <c r="N48" s="175" t="s">
        <v>742</v>
      </c>
      <c r="O48" s="179">
        <v>-77781860</v>
      </c>
      <c r="P48" s="175" t="s">
        <v>846</v>
      </c>
      <c r="Q48" s="180">
        <v>-3344.62</v>
      </c>
      <c r="R48" s="175" t="s">
        <v>420</v>
      </c>
      <c r="S48" s="175" t="s">
        <v>420</v>
      </c>
      <c r="T48" s="175" t="s">
        <v>432</v>
      </c>
      <c r="U48" s="175" t="s">
        <v>742</v>
      </c>
      <c r="V48" s="175" t="s">
        <v>742</v>
      </c>
      <c r="W48" s="175" t="s">
        <v>420</v>
      </c>
      <c r="X48" s="175" t="s">
        <v>853</v>
      </c>
      <c r="Y48" s="175" t="s">
        <v>742</v>
      </c>
      <c r="Z48" s="175" t="s">
        <v>867</v>
      </c>
      <c r="AA48" s="175" t="s">
        <v>742</v>
      </c>
      <c r="AB48" s="175" t="s">
        <v>742</v>
      </c>
      <c r="AC48" s="175" t="s">
        <v>742</v>
      </c>
      <c r="AD48" s="175" t="s">
        <v>742</v>
      </c>
      <c r="AE48" s="175" t="s">
        <v>742</v>
      </c>
      <c r="AF48" s="175" t="s">
        <v>742</v>
      </c>
      <c r="AG48" s="175" t="s">
        <v>742</v>
      </c>
      <c r="AH48" s="175" t="s">
        <v>839</v>
      </c>
      <c r="AI48" s="175" t="s">
        <v>1170</v>
      </c>
      <c r="AJ48" s="175" t="s">
        <v>848</v>
      </c>
      <c r="AK48" s="175" t="s">
        <v>849</v>
      </c>
      <c r="AL48" s="175" t="s">
        <v>748</v>
      </c>
      <c r="AM48" s="175" t="s">
        <v>749</v>
      </c>
      <c r="AN48" s="175" t="s">
        <v>855</v>
      </c>
      <c r="AO48" s="175" t="s">
        <v>856</v>
      </c>
      <c r="AP48" s="175" t="s">
        <v>742</v>
      </c>
    </row>
    <row r="49" spans="1:42" s="173" customFormat="1" ht="15" hidden="1" x14ac:dyDescent="0.25">
      <c r="A49" s="175" t="s">
        <v>735</v>
      </c>
      <c r="B49" s="175" t="s">
        <v>839</v>
      </c>
      <c r="C49" s="175" t="s">
        <v>841</v>
      </c>
      <c r="D49" s="175" t="s">
        <v>842</v>
      </c>
      <c r="E49" s="176" t="s">
        <v>1157</v>
      </c>
      <c r="F49" s="177">
        <v>43399</v>
      </c>
      <c r="G49" s="177">
        <v>43403</v>
      </c>
      <c r="H49" s="178">
        <v>707</v>
      </c>
      <c r="I49" s="178">
        <v>2</v>
      </c>
      <c r="J49" s="175" t="s">
        <v>859</v>
      </c>
      <c r="K49" s="175" t="s">
        <v>739</v>
      </c>
      <c r="L49" s="175" t="s">
        <v>1204</v>
      </c>
      <c r="M49" s="175" t="s">
        <v>861</v>
      </c>
      <c r="N49" s="175" t="s">
        <v>742</v>
      </c>
      <c r="O49" s="179">
        <v>-16758140</v>
      </c>
      <c r="P49" s="175" t="s">
        <v>846</v>
      </c>
      <c r="Q49" s="180">
        <v>-720.6</v>
      </c>
      <c r="R49" s="175" t="s">
        <v>420</v>
      </c>
      <c r="S49" s="175" t="s">
        <v>420</v>
      </c>
      <c r="T49" s="175" t="s">
        <v>432</v>
      </c>
      <c r="U49" s="175" t="s">
        <v>742</v>
      </c>
      <c r="V49" s="175" t="s">
        <v>742</v>
      </c>
      <c r="W49" s="175" t="s">
        <v>420</v>
      </c>
      <c r="X49" s="175" t="s">
        <v>853</v>
      </c>
      <c r="Y49" s="175" t="s">
        <v>742</v>
      </c>
      <c r="Z49" s="175" t="s">
        <v>862</v>
      </c>
      <c r="AA49" s="175" t="s">
        <v>742</v>
      </c>
      <c r="AB49" s="175" t="s">
        <v>742</v>
      </c>
      <c r="AC49" s="175" t="s">
        <v>742</v>
      </c>
      <c r="AD49" s="175" t="s">
        <v>742</v>
      </c>
      <c r="AE49" s="175" t="s">
        <v>742</v>
      </c>
      <c r="AF49" s="175" t="s">
        <v>742</v>
      </c>
      <c r="AG49" s="175" t="s">
        <v>742</v>
      </c>
      <c r="AH49" s="175" t="s">
        <v>839</v>
      </c>
      <c r="AI49" s="175" t="s">
        <v>1170</v>
      </c>
      <c r="AJ49" s="175" t="s">
        <v>848</v>
      </c>
      <c r="AK49" s="175" t="s">
        <v>849</v>
      </c>
      <c r="AL49" s="175" t="s">
        <v>748</v>
      </c>
      <c r="AM49" s="175" t="s">
        <v>749</v>
      </c>
      <c r="AN49" s="175" t="s">
        <v>855</v>
      </c>
      <c r="AO49" s="175" t="s">
        <v>856</v>
      </c>
      <c r="AP49" s="175" t="s">
        <v>742</v>
      </c>
    </row>
    <row r="50" spans="1:42" s="173" customFormat="1" ht="15" x14ac:dyDescent="0.25">
      <c r="A50" s="175" t="s">
        <v>735</v>
      </c>
      <c r="B50" s="175" t="s">
        <v>839</v>
      </c>
      <c r="C50" s="175" t="s">
        <v>841</v>
      </c>
      <c r="D50" s="175" t="s">
        <v>842</v>
      </c>
      <c r="E50" s="176" t="s">
        <v>1157</v>
      </c>
      <c r="F50" s="177">
        <v>43399</v>
      </c>
      <c r="G50" s="177">
        <v>43403</v>
      </c>
      <c r="H50" s="178">
        <v>706</v>
      </c>
      <c r="I50" s="178">
        <v>4</v>
      </c>
      <c r="J50" s="175" t="s">
        <v>859</v>
      </c>
      <c r="K50" s="175" t="s">
        <v>739</v>
      </c>
      <c r="L50" s="175" t="s">
        <v>1205</v>
      </c>
      <c r="M50" s="175" t="s">
        <v>1197</v>
      </c>
      <c r="N50" s="175" t="s">
        <v>874</v>
      </c>
      <c r="O50" s="179">
        <v>-132423149</v>
      </c>
      <c r="P50" s="175" t="s">
        <v>64</v>
      </c>
      <c r="Q50" s="180">
        <v>-132423149</v>
      </c>
      <c r="R50" s="175" t="s">
        <v>420</v>
      </c>
      <c r="S50" s="175" t="s">
        <v>420</v>
      </c>
      <c r="T50" s="175" t="s">
        <v>432</v>
      </c>
      <c r="U50" s="175" t="s">
        <v>742</v>
      </c>
      <c r="V50" s="175" t="s">
        <v>742</v>
      </c>
      <c r="W50" s="175" t="s">
        <v>420</v>
      </c>
      <c r="X50" s="175" t="s">
        <v>853</v>
      </c>
      <c r="Y50" s="175" t="s">
        <v>742</v>
      </c>
      <c r="Z50" s="175" t="s">
        <v>854</v>
      </c>
      <c r="AA50" s="175" t="s">
        <v>742</v>
      </c>
      <c r="AB50" s="175" t="s">
        <v>742</v>
      </c>
      <c r="AC50" s="175" t="s">
        <v>742</v>
      </c>
      <c r="AD50" s="175" t="s">
        <v>742</v>
      </c>
      <c r="AE50" s="175" t="s">
        <v>742</v>
      </c>
      <c r="AF50" s="175" t="s">
        <v>742</v>
      </c>
      <c r="AG50" s="175" t="s">
        <v>742</v>
      </c>
      <c r="AH50" s="175" t="s">
        <v>839</v>
      </c>
      <c r="AI50" s="175" t="s">
        <v>1170</v>
      </c>
      <c r="AJ50" s="175" t="s">
        <v>848</v>
      </c>
      <c r="AK50" s="175" t="s">
        <v>849</v>
      </c>
      <c r="AL50" s="175" t="s">
        <v>748</v>
      </c>
      <c r="AM50" s="175" t="s">
        <v>749</v>
      </c>
      <c r="AN50" s="175" t="s">
        <v>855</v>
      </c>
      <c r="AO50" s="175" t="s">
        <v>856</v>
      </c>
      <c r="AP50" s="175" t="s">
        <v>742</v>
      </c>
    </row>
    <row r="51" spans="1:42" s="173" customFormat="1" ht="15" x14ac:dyDescent="0.25">
      <c r="A51" s="175" t="s">
        <v>735</v>
      </c>
      <c r="B51" s="175" t="s">
        <v>839</v>
      </c>
      <c r="C51" s="175" t="s">
        <v>841</v>
      </c>
      <c r="D51" s="175" t="s">
        <v>842</v>
      </c>
      <c r="E51" s="176" t="s">
        <v>1157</v>
      </c>
      <c r="F51" s="177">
        <v>43399</v>
      </c>
      <c r="G51" s="177">
        <v>43403</v>
      </c>
      <c r="H51" s="178">
        <v>706</v>
      </c>
      <c r="I51" s="178">
        <v>7</v>
      </c>
      <c r="J51" s="175" t="s">
        <v>859</v>
      </c>
      <c r="K51" s="175" t="s">
        <v>739</v>
      </c>
      <c r="L51" s="175" t="s">
        <v>1205</v>
      </c>
      <c r="M51" s="175" t="s">
        <v>1198</v>
      </c>
      <c r="N51" s="175" t="s">
        <v>874</v>
      </c>
      <c r="O51" s="179">
        <v>-133886432</v>
      </c>
      <c r="P51" s="175" t="s">
        <v>64</v>
      </c>
      <c r="Q51" s="180">
        <v>-133886432</v>
      </c>
      <c r="R51" s="175" t="s">
        <v>420</v>
      </c>
      <c r="S51" s="175" t="s">
        <v>420</v>
      </c>
      <c r="T51" s="175" t="s">
        <v>432</v>
      </c>
      <c r="U51" s="175" t="s">
        <v>742</v>
      </c>
      <c r="V51" s="175" t="s">
        <v>742</v>
      </c>
      <c r="W51" s="175" t="s">
        <v>420</v>
      </c>
      <c r="X51" s="175" t="s">
        <v>853</v>
      </c>
      <c r="Y51" s="175" t="s">
        <v>742</v>
      </c>
      <c r="Z51" s="175" t="s">
        <v>854</v>
      </c>
      <c r="AA51" s="175" t="s">
        <v>742</v>
      </c>
      <c r="AB51" s="175" t="s">
        <v>742</v>
      </c>
      <c r="AC51" s="175" t="s">
        <v>742</v>
      </c>
      <c r="AD51" s="175" t="s">
        <v>742</v>
      </c>
      <c r="AE51" s="175" t="s">
        <v>742</v>
      </c>
      <c r="AF51" s="175" t="s">
        <v>742</v>
      </c>
      <c r="AG51" s="175" t="s">
        <v>742</v>
      </c>
      <c r="AH51" s="175" t="s">
        <v>839</v>
      </c>
      <c r="AI51" s="175" t="s">
        <v>1170</v>
      </c>
      <c r="AJ51" s="175" t="s">
        <v>848</v>
      </c>
      <c r="AK51" s="175" t="s">
        <v>849</v>
      </c>
      <c r="AL51" s="175" t="s">
        <v>748</v>
      </c>
      <c r="AM51" s="175" t="s">
        <v>749</v>
      </c>
      <c r="AN51" s="175" t="s">
        <v>855</v>
      </c>
      <c r="AO51" s="175" t="s">
        <v>856</v>
      </c>
      <c r="AP51" s="175" t="s">
        <v>742</v>
      </c>
    </row>
    <row r="52" spans="1:42" s="173" customFormat="1" ht="15" x14ac:dyDescent="0.25">
      <c r="A52" s="175" t="s">
        <v>735</v>
      </c>
      <c r="B52" s="175" t="s">
        <v>839</v>
      </c>
      <c r="C52" s="175" t="s">
        <v>841</v>
      </c>
      <c r="D52" s="175" t="s">
        <v>842</v>
      </c>
      <c r="E52" s="176" t="s">
        <v>1157</v>
      </c>
      <c r="F52" s="177">
        <v>43391</v>
      </c>
      <c r="G52" s="177">
        <v>43403</v>
      </c>
      <c r="H52" s="178">
        <v>704</v>
      </c>
      <c r="I52" s="178">
        <v>1</v>
      </c>
      <c r="J52" s="175" t="s">
        <v>871</v>
      </c>
      <c r="K52" s="175" t="s">
        <v>739</v>
      </c>
      <c r="L52" s="175" t="s">
        <v>1206</v>
      </c>
      <c r="M52" s="175" t="s">
        <v>852</v>
      </c>
      <c r="N52" s="175" t="s">
        <v>874</v>
      </c>
      <c r="O52" s="179">
        <v>41955000</v>
      </c>
      <c r="P52" s="175" t="s">
        <v>64</v>
      </c>
      <c r="Q52" s="180">
        <v>41955000</v>
      </c>
      <c r="R52" s="175" t="s">
        <v>420</v>
      </c>
      <c r="S52" s="175" t="s">
        <v>420</v>
      </c>
      <c r="T52" s="175" t="s">
        <v>432</v>
      </c>
      <c r="U52" s="175" t="s">
        <v>742</v>
      </c>
      <c r="V52" s="175" t="s">
        <v>742</v>
      </c>
      <c r="W52" s="175" t="s">
        <v>420</v>
      </c>
      <c r="X52" s="175" t="s">
        <v>853</v>
      </c>
      <c r="Y52" s="175" t="s">
        <v>742</v>
      </c>
      <c r="Z52" s="175" t="s">
        <v>854</v>
      </c>
      <c r="AA52" s="175" t="s">
        <v>742</v>
      </c>
      <c r="AB52" s="175" t="s">
        <v>742</v>
      </c>
      <c r="AC52" s="175" t="s">
        <v>742</v>
      </c>
      <c r="AD52" s="175" t="s">
        <v>742</v>
      </c>
      <c r="AE52" s="175" t="s">
        <v>742</v>
      </c>
      <c r="AF52" s="175" t="s">
        <v>742</v>
      </c>
      <c r="AG52" s="175" t="s">
        <v>742</v>
      </c>
      <c r="AH52" s="175" t="s">
        <v>839</v>
      </c>
      <c r="AI52" s="175" t="s">
        <v>1170</v>
      </c>
      <c r="AJ52" s="175" t="s">
        <v>848</v>
      </c>
      <c r="AK52" s="175" t="s">
        <v>849</v>
      </c>
      <c r="AL52" s="175" t="s">
        <v>748</v>
      </c>
      <c r="AM52" s="175" t="s">
        <v>749</v>
      </c>
      <c r="AN52" s="175" t="s">
        <v>855</v>
      </c>
      <c r="AO52" s="175" t="s">
        <v>856</v>
      </c>
      <c r="AP52" s="175" t="s">
        <v>742</v>
      </c>
    </row>
    <row r="53" spans="1:42" s="173" customFormat="1" ht="15" x14ac:dyDescent="0.25">
      <c r="A53" s="175" t="s">
        <v>735</v>
      </c>
      <c r="B53" s="175" t="s">
        <v>839</v>
      </c>
      <c r="C53" s="175" t="s">
        <v>841</v>
      </c>
      <c r="D53" s="175" t="s">
        <v>842</v>
      </c>
      <c r="E53" s="176" t="s">
        <v>1157</v>
      </c>
      <c r="F53" s="177">
        <v>43391</v>
      </c>
      <c r="G53" s="177">
        <v>43403</v>
      </c>
      <c r="H53" s="178">
        <v>704</v>
      </c>
      <c r="I53" s="178">
        <v>2</v>
      </c>
      <c r="J53" s="175" t="s">
        <v>871</v>
      </c>
      <c r="K53" s="175" t="s">
        <v>739</v>
      </c>
      <c r="L53" s="175" t="s">
        <v>1206</v>
      </c>
      <c r="M53" s="175" t="s">
        <v>857</v>
      </c>
      <c r="N53" s="175" t="s">
        <v>874</v>
      </c>
      <c r="O53" s="179">
        <v>1519000</v>
      </c>
      <c r="P53" s="175" t="s">
        <v>64</v>
      </c>
      <c r="Q53" s="180">
        <v>1519000</v>
      </c>
      <c r="R53" s="175" t="s">
        <v>420</v>
      </c>
      <c r="S53" s="175" t="s">
        <v>420</v>
      </c>
      <c r="T53" s="175" t="s">
        <v>432</v>
      </c>
      <c r="U53" s="175" t="s">
        <v>742</v>
      </c>
      <c r="V53" s="175" t="s">
        <v>742</v>
      </c>
      <c r="W53" s="175" t="s">
        <v>420</v>
      </c>
      <c r="X53" s="175" t="s">
        <v>853</v>
      </c>
      <c r="Y53" s="175" t="s">
        <v>742</v>
      </c>
      <c r="Z53" s="175" t="s">
        <v>854</v>
      </c>
      <c r="AA53" s="175" t="s">
        <v>742</v>
      </c>
      <c r="AB53" s="175" t="s">
        <v>742</v>
      </c>
      <c r="AC53" s="175" t="s">
        <v>742</v>
      </c>
      <c r="AD53" s="175" t="s">
        <v>742</v>
      </c>
      <c r="AE53" s="175" t="s">
        <v>742</v>
      </c>
      <c r="AF53" s="175" t="s">
        <v>742</v>
      </c>
      <c r="AG53" s="175" t="s">
        <v>742</v>
      </c>
      <c r="AH53" s="175" t="s">
        <v>839</v>
      </c>
      <c r="AI53" s="175" t="s">
        <v>1170</v>
      </c>
      <c r="AJ53" s="175" t="s">
        <v>848</v>
      </c>
      <c r="AK53" s="175" t="s">
        <v>849</v>
      </c>
      <c r="AL53" s="175" t="s">
        <v>748</v>
      </c>
      <c r="AM53" s="175" t="s">
        <v>749</v>
      </c>
      <c r="AN53" s="175" t="s">
        <v>855</v>
      </c>
      <c r="AO53" s="175" t="s">
        <v>856</v>
      </c>
      <c r="AP53" s="175" t="s">
        <v>742</v>
      </c>
    </row>
    <row r="54" spans="1:42" s="173" customFormat="1" ht="15" x14ac:dyDescent="0.25">
      <c r="A54" s="175" t="s">
        <v>735</v>
      </c>
      <c r="B54" s="175" t="s">
        <v>839</v>
      </c>
      <c r="C54" s="175" t="s">
        <v>841</v>
      </c>
      <c r="D54" s="175" t="s">
        <v>842</v>
      </c>
      <c r="E54" s="176" t="s">
        <v>1157</v>
      </c>
      <c r="F54" s="177">
        <v>43391</v>
      </c>
      <c r="G54" s="177">
        <v>43403</v>
      </c>
      <c r="H54" s="178">
        <v>704</v>
      </c>
      <c r="I54" s="178">
        <v>3</v>
      </c>
      <c r="J54" s="175" t="s">
        <v>871</v>
      </c>
      <c r="K54" s="175" t="s">
        <v>739</v>
      </c>
      <c r="L54" s="175" t="s">
        <v>1206</v>
      </c>
      <c r="M54" s="175" t="s">
        <v>858</v>
      </c>
      <c r="N54" s="175" t="s">
        <v>874</v>
      </c>
      <c r="O54" s="179">
        <v>3394910</v>
      </c>
      <c r="P54" s="175" t="s">
        <v>64</v>
      </c>
      <c r="Q54" s="180">
        <v>3394910</v>
      </c>
      <c r="R54" s="175" t="s">
        <v>420</v>
      </c>
      <c r="S54" s="175" t="s">
        <v>420</v>
      </c>
      <c r="T54" s="175" t="s">
        <v>432</v>
      </c>
      <c r="U54" s="175" t="s">
        <v>742</v>
      </c>
      <c r="V54" s="175" t="s">
        <v>742</v>
      </c>
      <c r="W54" s="175" t="s">
        <v>420</v>
      </c>
      <c r="X54" s="175" t="s">
        <v>853</v>
      </c>
      <c r="Y54" s="175" t="s">
        <v>742</v>
      </c>
      <c r="Z54" s="175" t="s">
        <v>854</v>
      </c>
      <c r="AA54" s="175" t="s">
        <v>742</v>
      </c>
      <c r="AB54" s="175" t="s">
        <v>742</v>
      </c>
      <c r="AC54" s="175" t="s">
        <v>742</v>
      </c>
      <c r="AD54" s="175" t="s">
        <v>742</v>
      </c>
      <c r="AE54" s="175" t="s">
        <v>742</v>
      </c>
      <c r="AF54" s="175" t="s">
        <v>742</v>
      </c>
      <c r="AG54" s="175" t="s">
        <v>742</v>
      </c>
      <c r="AH54" s="175" t="s">
        <v>839</v>
      </c>
      <c r="AI54" s="175" t="s">
        <v>1170</v>
      </c>
      <c r="AJ54" s="175" t="s">
        <v>848</v>
      </c>
      <c r="AK54" s="175" t="s">
        <v>849</v>
      </c>
      <c r="AL54" s="175" t="s">
        <v>748</v>
      </c>
      <c r="AM54" s="175" t="s">
        <v>749</v>
      </c>
      <c r="AN54" s="175" t="s">
        <v>855</v>
      </c>
      <c r="AO54" s="175" t="s">
        <v>856</v>
      </c>
      <c r="AP54" s="175" t="s">
        <v>742</v>
      </c>
    </row>
    <row r="55" spans="1:42" s="173" customFormat="1" ht="15" x14ac:dyDescent="0.25">
      <c r="A55" s="175" t="s">
        <v>735</v>
      </c>
      <c r="B55" s="175" t="s">
        <v>839</v>
      </c>
      <c r="C55" s="175" t="s">
        <v>841</v>
      </c>
      <c r="D55" s="175" t="s">
        <v>842</v>
      </c>
      <c r="E55" s="176" t="s">
        <v>1157</v>
      </c>
      <c r="F55" s="177">
        <v>43391</v>
      </c>
      <c r="G55" s="177">
        <v>43403</v>
      </c>
      <c r="H55" s="178">
        <v>704</v>
      </c>
      <c r="I55" s="178">
        <v>4</v>
      </c>
      <c r="J55" s="175" t="s">
        <v>871</v>
      </c>
      <c r="K55" s="175" t="s">
        <v>739</v>
      </c>
      <c r="L55" s="175" t="s">
        <v>1206</v>
      </c>
      <c r="M55" s="175" t="s">
        <v>858</v>
      </c>
      <c r="N55" s="175" t="s">
        <v>874</v>
      </c>
      <c r="O55" s="179">
        <v>41452000</v>
      </c>
      <c r="P55" s="175" t="s">
        <v>64</v>
      </c>
      <c r="Q55" s="180">
        <v>41452000</v>
      </c>
      <c r="R55" s="175" t="s">
        <v>420</v>
      </c>
      <c r="S55" s="175" t="s">
        <v>420</v>
      </c>
      <c r="T55" s="175" t="s">
        <v>432</v>
      </c>
      <c r="U55" s="175" t="s">
        <v>742</v>
      </c>
      <c r="V55" s="175" t="s">
        <v>742</v>
      </c>
      <c r="W55" s="175" t="s">
        <v>420</v>
      </c>
      <c r="X55" s="175" t="s">
        <v>853</v>
      </c>
      <c r="Y55" s="175" t="s">
        <v>742</v>
      </c>
      <c r="Z55" s="175" t="s">
        <v>854</v>
      </c>
      <c r="AA55" s="175" t="s">
        <v>742</v>
      </c>
      <c r="AB55" s="175" t="s">
        <v>742</v>
      </c>
      <c r="AC55" s="175" t="s">
        <v>742</v>
      </c>
      <c r="AD55" s="175" t="s">
        <v>742</v>
      </c>
      <c r="AE55" s="175" t="s">
        <v>742</v>
      </c>
      <c r="AF55" s="175" t="s">
        <v>742</v>
      </c>
      <c r="AG55" s="175" t="s">
        <v>742</v>
      </c>
      <c r="AH55" s="175" t="s">
        <v>839</v>
      </c>
      <c r="AI55" s="175" t="s">
        <v>1170</v>
      </c>
      <c r="AJ55" s="175" t="s">
        <v>848</v>
      </c>
      <c r="AK55" s="175" t="s">
        <v>849</v>
      </c>
      <c r="AL55" s="175" t="s">
        <v>748</v>
      </c>
      <c r="AM55" s="175" t="s">
        <v>749</v>
      </c>
      <c r="AN55" s="175" t="s">
        <v>855</v>
      </c>
      <c r="AO55" s="175" t="s">
        <v>856</v>
      </c>
      <c r="AP55" s="175" t="s">
        <v>742</v>
      </c>
    </row>
    <row r="56" spans="1:42" s="173" customFormat="1" ht="15" x14ac:dyDescent="0.25">
      <c r="A56" s="175" t="s">
        <v>735</v>
      </c>
      <c r="B56" s="175" t="s">
        <v>839</v>
      </c>
      <c r="C56" s="175" t="s">
        <v>841</v>
      </c>
      <c r="D56" s="175" t="s">
        <v>842</v>
      </c>
      <c r="E56" s="176" t="s">
        <v>1157</v>
      </c>
      <c r="F56" s="177">
        <v>43391</v>
      </c>
      <c r="G56" s="177">
        <v>43403</v>
      </c>
      <c r="H56" s="178">
        <v>704</v>
      </c>
      <c r="I56" s="178">
        <v>5</v>
      </c>
      <c r="J56" s="175" t="s">
        <v>871</v>
      </c>
      <c r="K56" s="175" t="s">
        <v>739</v>
      </c>
      <c r="L56" s="175" t="s">
        <v>1206</v>
      </c>
      <c r="M56" s="175" t="s">
        <v>869</v>
      </c>
      <c r="N56" s="175" t="s">
        <v>874</v>
      </c>
      <c r="O56" s="179">
        <v>132423149</v>
      </c>
      <c r="P56" s="175" t="s">
        <v>64</v>
      </c>
      <c r="Q56" s="180">
        <v>132423149</v>
      </c>
      <c r="R56" s="175" t="s">
        <v>420</v>
      </c>
      <c r="S56" s="175" t="s">
        <v>420</v>
      </c>
      <c r="T56" s="175" t="s">
        <v>432</v>
      </c>
      <c r="U56" s="175" t="s">
        <v>742</v>
      </c>
      <c r="V56" s="175" t="s">
        <v>742</v>
      </c>
      <c r="W56" s="175" t="s">
        <v>420</v>
      </c>
      <c r="X56" s="175" t="s">
        <v>853</v>
      </c>
      <c r="Y56" s="175" t="s">
        <v>742</v>
      </c>
      <c r="Z56" s="175" t="s">
        <v>854</v>
      </c>
      <c r="AA56" s="175" t="s">
        <v>742</v>
      </c>
      <c r="AB56" s="175" t="s">
        <v>742</v>
      </c>
      <c r="AC56" s="175" t="s">
        <v>742</v>
      </c>
      <c r="AD56" s="175" t="s">
        <v>742</v>
      </c>
      <c r="AE56" s="175" t="s">
        <v>742</v>
      </c>
      <c r="AF56" s="175" t="s">
        <v>742</v>
      </c>
      <c r="AG56" s="175" t="s">
        <v>742</v>
      </c>
      <c r="AH56" s="175" t="s">
        <v>839</v>
      </c>
      <c r="AI56" s="175" t="s">
        <v>1170</v>
      </c>
      <c r="AJ56" s="175" t="s">
        <v>848</v>
      </c>
      <c r="AK56" s="175" t="s">
        <v>849</v>
      </c>
      <c r="AL56" s="175" t="s">
        <v>748</v>
      </c>
      <c r="AM56" s="175" t="s">
        <v>749</v>
      </c>
      <c r="AN56" s="175" t="s">
        <v>855</v>
      </c>
      <c r="AO56" s="175" t="s">
        <v>856</v>
      </c>
      <c r="AP56" s="175" t="s">
        <v>742</v>
      </c>
    </row>
    <row r="57" spans="1:42" s="173" customFormat="1" ht="15" x14ac:dyDescent="0.25">
      <c r="A57" s="175" t="s">
        <v>735</v>
      </c>
      <c r="B57" s="175" t="s">
        <v>839</v>
      </c>
      <c r="C57" s="175" t="s">
        <v>841</v>
      </c>
      <c r="D57" s="175" t="s">
        <v>842</v>
      </c>
      <c r="E57" s="176" t="s">
        <v>1157</v>
      </c>
      <c r="F57" s="177">
        <v>43391</v>
      </c>
      <c r="G57" s="177">
        <v>43403</v>
      </c>
      <c r="H57" s="178">
        <v>704</v>
      </c>
      <c r="I57" s="178">
        <v>6</v>
      </c>
      <c r="J57" s="175" t="s">
        <v>871</v>
      </c>
      <c r="K57" s="175" t="s">
        <v>739</v>
      </c>
      <c r="L57" s="175" t="s">
        <v>1206</v>
      </c>
      <c r="M57" s="175" t="s">
        <v>870</v>
      </c>
      <c r="N57" s="175" t="s">
        <v>874</v>
      </c>
      <c r="O57" s="179">
        <v>133886432</v>
      </c>
      <c r="P57" s="175" t="s">
        <v>64</v>
      </c>
      <c r="Q57" s="180">
        <v>133886432</v>
      </c>
      <c r="R57" s="175" t="s">
        <v>420</v>
      </c>
      <c r="S57" s="175" t="s">
        <v>420</v>
      </c>
      <c r="T57" s="175" t="s">
        <v>432</v>
      </c>
      <c r="U57" s="175" t="s">
        <v>742</v>
      </c>
      <c r="V57" s="175" t="s">
        <v>742</v>
      </c>
      <c r="W57" s="175" t="s">
        <v>420</v>
      </c>
      <c r="X57" s="175" t="s">
        <v>853</v>
      </c>
      <c r="Y57" s="175" t="s">
        <v>742</v>
      </c>
      <c r="Z57" s="175" t="s">
        <v>854</v>
      </c>
      <c r="AA57" s="175" t="s">
        <v>742</v>
      </c>
      <c r="AB57" s="175" t="s">
        <v>742</v>
      </c>
      <c r="AC57" s="175" t="s">
        <v>742</v>
      </c>
      <c r="AD57" s="175" t="s">
        <v>742</v>
      </c>
      <c r="AE57" s="175" t="s">
        <v>742</v>
      </c>
      <c r="AF57" s="175" t="s">
        <v>742</v>
      </c>
      <c r="AG57" s="175" t="s">
        <v>742</v>
      </c>
      <c r="AH57" s="175" t="s">
        <v>839</v>
      </c>
      <c r="AI57" s="175" t="s">
        <v>1170</v>
      </c>
      <c r="AJ57" s="175" t="s">
        <v>848</v>
      </c>
      <c r="AK57" s="175" t="s">
        <v>849</v>
      </c>
      <c r="AL57" s="175" t="s">
        <v>748</v>
      </c>
      <c r="AM57" s="175" t="s">
        <v>749</v>
      </c>
      <c r="AN57" s="175" t="s">
        <v>855</v>
      </c>
      <c r="AO57" s="175" t="s">
        <v>856</v>
      </c>
      <c r="AP57" s="175" t="s">
        <v>742</v>
      </c>
    </row>
    <row r="58" spans="1:42" s="173" customFormat="1" ht="15" x14ac:dyDescent="0.25">
      <c r="A58" s="175" t="s">
        <v>735</v>
      </c>
      <c r="B58" s="175" t="s">
        <v>839</v>
      </c>
      <c r="C58" s="175" t="s">
        <v>841</v>
      </c>
      <c r="D58" s="175" t="s">
        <v>842</v>
      </c>
      <c r="E58" s="176" t="s">
        <v>1157</v>
      </c>
      <c r="F58" s="177">
        <v>43391</v>
      </c>
      <c r="G58" s="177">
        <v>43403</v>
      </c>
      <c r="H58" s="178">
        <v>703</v>
      </c>
      <c r="I58" s="178">
        <v>49</v>
      </c>
      <c r="J58" s="175" t="s">
        <v>850</v>
      </c>
      <c r="K58" s="175" t="s">
        <v>739</v>
      </c>
      <c r="L58" s="175" t="s">
        <v>1207</v>
      </c>
      <c r="M58" s="175" t="s">
        <v>1199</v>
      </c>
      <c r="N58" s="175" t="s">
        <v>874</v>
      </c>
      <c r="O58" s="179">
        <v>-40755000</v>
      </c>
      <c r="P58" s="175" t="s">
        <v>64</v>
      </c>
      <c r="Q58" s="180">
        <v>-40755000</v>
      </c>
      <c r="R58" s="175" t="s">
        <v>420</v>
      </c>
      <c r="S58" s="175" t="s">
        <v>420</v>
      </c>
      <c r="T58" s="175" t="s">
        <v>432</v>
      </c>
      <c r="U58" s="175" t="s">
        <v>742</v>
      </c>
      <c r="V58" s="175" t="s">
        <v>742</v>
      </c>
      <c r="W58" s="175" t="s">
        <v>420</v>
      </c>
      <c r="X58" s="175" t="s">
        <v>853</v>
      </c>
      <c r="Y58" s="175" t="s">
        <v>742</v>
      </c>
      <c r="Z58" s="175" t="s">
        <v>854</v>
      </c>
      <c r="AA58" s="175" t="s">
        <v>742</v>
      </c>
      <c r="AB58" s="175" t="s">
        <v>742</v>
      </c>
      <c r="AC58" s="175" t="s">
        <v>742</v>
      </c>
      <c r="AD58" s="175" t="s">
        <v>742</v>
      </c>
      <c r="AE58" s="175" t="s">
        <v>742</v>
      </c>
      <c r="AF58" s="175" t="s">
        <v>742</v>
      </c>
      <c r="AG58" s="175" t="s">
        <v>742</v>
      </c>
      <c r="AH58" s="175" t="s">
        <v>839</v>
      </c>
      <c r="AI58" s="175" t="s">
        <v>1170</v>
      </c>
      <c r="AJ58" s="175" t="s">
        <v>848</v>
      </c>
      <c r="AK58" s="175" t="s">
        <v>849</v>
      </c>
      <c r="AL58" s="175" t="s">
        <v>748</v>
      </c>
      <c r="AM58" s="175" t="s">
        <v>749</v>
      </c>
      <c r="AN58" s="175" t="s">
        <v>855</v>
      </c>
      <c r="AO58" s="175" t="s">
        <v>856</v>
      </c>
      <c r="AP58" s="175" t="s">
        <v>742</v>
      </c>
    </row>
    <row r="59" spans="1:42" s="173" customFormat="1" ht="15" x14ac:dyDescent="0.25">
      <c r="A59" s="175" t="s">
        <v>735</v>
      </c>
      <c r="B59" s="175" t="s">
        <v>839</v>
      </c>
      <c r="C59" s="175" t="s">
        <v>841</v>
      </c>
      <c r="D59" s="175" t="s">
        <v>842</v>
      </c>
      <c r="E59" s="176" t="s">
        <v>1157</v>
      </c>
      <c r="F59" s="177">
        <v>43391</v>
      </c>
      <c r="G59" s="177">
        <v>43403</v>
      </c>
      <c r="H59" s="178">
        <v>703</v>
      </c>
      <c r="I59" s="178">
        <v>51</v>
      </c>
      <c r="J59" s="175" t="s">
        <v>850</v>
      </c>
      <c r="K59" s="175" t="s">
        <v>739</v>
      </c>
      <c r="L59" s="175" t="s">
        <v>1207</v>
      </c>
      <c r="M59" s="175" t="s">
        <v>857</v>
      </c>
      <c r="N59" s="175" t="s">
        <v>874</v>
      </c>
      <c r="O59" s="179">
        <v>-1519000</v>
      </c>
      <c r="P59" s="175" t="s">
        <v>64</v>
      </c>
      <c r="Q59" s="180">
        <v>-1519000</v>
      </c>
      <c r="R59" s="175" t="s">
        <v>420</v>
      </c>
      <c r="S59" s="175" t="s">
        <v>420</v>
      </c>
      <c r="T59" s="175" t="s">
        <v>432</v>
      </c>
      <c r="U59" s="175" t="s">
        <v>742</v>
      </c>
      <c r="V59" s="175" t="s">
        <v>742</v>
      </c>
      <c r="W59" s="175" t="s">
        <v>420</v>
      </c>
      <c r="X59" s="175" t="s">
        <v>853</v>
      </c>
      <c r="Y59" s="175" t="s">
        <v>742</v>
      </c>
      <c r="Z59" s="175" t="s">
        <v>854</v>
      </c>
      <c r="AA59" s="175" t="s">
        <v>742</v>
      </c>
      <c r="AB59" s="175" t="s">
        <v>742</v>
      </c>
      <c r="AC59" s="175" t="s">
        <v>742</v>
      </c>
      <c r="AD59" s="175" t="s">
        <v>742</v>
      </c>
      <c r="AE59" s="175" t="s">
        <v>742</v>
      </c>
      <c r="AF59" s="175" t="s">
        <v>742</v>
      </c>
      <c r="AG59" s="175" t="s">
        <v>742</v>
      </c>
      <c r="AH59" s="175" t="s">
        <v>839</v>
      </c>
      <c r="AI59" s="175" t="s">
        <v>1170</v>
      </c>
      <c r="AJ59" s="175" t="s">
        <v>848</v>
      </c>
      <c r="AK59" s="175" t="s">
        <v>849</v>
      </c>
      <c r="AL59" s="175" t="s">
        <v>748</v>
      </c>
      <c r="AM59" s="175" t="s">
        <v>749</v>
      </c>
      <c r="AN59" s="175" t="s">
        <v>855</v>
      </c>
      <c r="AO59" s="175" t="s">
        <v>856</v>
      </c>
      <c r="AP59" s="175" t="s">
        <v>742</v>
      </c>
    </row>
    <row r="60" spans="1:42" s="173" customFormat="1" ht="15" x14ac:dyDescent="0.25">
      <c r="A60" s="175" t="s">
        <v>735</v>
      </c>
      <c r="B60" s="175" t="s">
        <v>839</v>
      </c>
      <c r="C60" s="175" t="s">
        <v>841</v>
      </c>
      <c r="D60" s="175" t="s">
        <v>842</v>
      </c>
      <c r="E60" s="176" t="s">
        <v>1157</v>
      </c>
      <c r="F60" s="177">
        <v>43391</v>
      </c>
      <c r="G60" s="177">
        <v>43403</v>
      </c>
      <c r="H60" s="178">
        <v>703</v>
      </c>
      <c r="I60" s="178">
        <v>101</v>
      </c>
      <c r="J60" s="175" t="s">
        <v>850</v>
      </c>
      <c r="K60" s="175" t="s">
        <v>739</v>
      </c>
      <c r="L60" s="175" t="s">
        <v>1207</v>
      </c>
      <c r="M60" s="175" t="s">
        <v>1200</v>
      </c>
      <c r="N60" s="175" t="s">
        <v>874</v>
      </c>
      <c r="O60" s="179">
        <v>-3490420</v>
      </c>
      <c r="P60" s="175" t="s">
        <v>64</v>
      </c>
      <c r="Q60" s="180">
        <v>-3490420</v>
      </c>
      <c r="R60" s="175" t="s">
        <v>420</v>
      </c>
      <c r="S60" s="175" t="s">
        <v>420</v>
      </c>
      <c r="T60" s="175" t="s">
        <v>432</v>
      </c>
      <c r="U60" s="175" t="s">
        <v>742</v>
      </c>
      <c r="V60" s="175" t="s">
        <v>742</v>
      </c>
      <c r="W60" s="175" t="s">
        <v>420</v>
      </c>
      <c r="X60" s="175" t="s">
        <v>853</v>
      </c>
      <c r="Y60" s="175" t="s">
        <v>742</v>
      </c>
      <c r="Z60" s="175" t="s">
        <v>854</v>
      </c>
      <c r="AA60" s="175" t="s">
        <v>742</v>
      </c>
      <c r="AB60" s="175" t="s">
        <v>742</v>
      </c>
      <c r="AC60" s="175" t="s">
        <v>742</v>
      </c>
      <c r="AD60" s="175" t="s">
        <v>742</v>
      </c>
      <c r="AE60" s="175" t="s">
        <v>742</v>
      </c>
      <c r="AF60" s="175" t="s">
        <v>742</v>
      </c>
      <c r="AG60" s="175" t="s">
        <v>742</v>
      </c>
      <c r="AH60" s="175" t="s">
        <v>839</v>
      </c>
      <c r="AI60" s="175" t="s">
        <v>1170</v>
      </c>
      <c r="AJ60" s="175" t="s">
        <v>848</v>
      </c>
      <c r="AK60" s="175" t="s">
        <v>849</v>
      </c>
      <c r="AL60" s="175" t="s">
        <v>748</v>
      </c>
      <c r="AM60" s="175" t="s">
        <v>749</v>
      </c>
      <c r="AN60" s="175" t="s">
        <v>855</v>
      </c>
      <c r="AO60" s="175" t="s">
        <v>856</v>
      </c>
      <c r="AP60" s="175" t="s">
        <v>742</v>
      </c>
    </row>
    <row r="61" spans="1:42" s="173" customFormat="1" ht="15" x14ac:dyDescent="0.25">
      <c r="A61" s="175" t="s">
        <v>735</v>
      </c>
      <c r="B61" s="175" t="s">
        <v>839</v>
      </c>
      <c r="C61" s="175" t="s">
        <v>841</v>
      </c>
      <c r="D61" s="175" t="s">
        <v>842</v>
      </c>
      <c r="E61" s="176" t="s">
        <v>1157</v>
      </c>
      <c r="F61" s="177">
        <v>43391</v>
      </c>
      <c r="G61" s="177">
        <v>43403</v>
      </c>
      <c r="H61" s="178">
        <v>703</v>
      </c>
      <c r="I61" s="178">
        <v>102</v>
      </c>
      <c r="J61" s="175" t="s">
        <v>850</v>
      </c>
      <c r="K61" s="175" t="s">
        <v>739</v>
      </c>
      <c r="L61" s="175" t="s">
        <v>1207</v>
      </c>
      <c r="M61" s="175" t="s">
        <v>1200</v>
      </c>
      <c r="N61" s="175" t="s">
        <v>874</v>
      </c>
      <c r="O61" s="179">
        <v>-40252000</v>
      </c>
      <c r="P61" s="175" t="s">
        <v>64</v>
      </c>
      <c r="Q61" s="180">
        <v>-40252000</v>
      </c>
      <c r="R61" s="175" t="s">
        <v>420</v>
      </c>
      <c r="S61" s="175" t="s">
        <v>420</v>
      </c>
      <c r="T61" s="175" t="s">
        <v>432</v>
      </c>
      <c r="U61" s="175" t="s">
        <v>742</v>
      </c>
      <c r="V61" s="175" t="s">
        <v>742</v>
      </c>
      <c r="W61" s="175" t="s">
        <v>420</v>
      </c>
      <c r="X61" s="175" t="s">
        <v>853</v>
      </c>
      <c r="Y61" s="175" t="s">
        <v>742</v>
      </c>
      <c r="Z61" s="175" t="s">
        <v>854</v>
      </c>
      <c r="AA61" s="175" t="s">
        <v>742</v>
      </c>
      <c r="AB61" s="175" t="s">
        <v>742</v>
      </c>
      <c r="AC61" s="175" t="s">
        <v>742</v>
      </c>
      <c r="AD61" s="175" t="s">
        <v>742</v>
      </c>
      <c r="AE61" s="175" t="s">
        <v>742</v>
      </c>
      <c r="AF61" s="175" t="s">
        <v>742</v>
      </c>
      <c r="AG61" s="175" t="s">
        <v>742</v>
      </c>
      <c r="AH61" s="175" t="s">
        <v>839</v>
      </c>
      <c r="AI61" s="175" t="s">
        <v>1170</v>
      </c>
      <c r="AJ61" s="175" t="s">
        <v>848</v>
      </c>
      <c r="AK61" s="175" t="s">
        <v>849</v>
      </c>
      <c r="AL61" s="175" t="s">
        <v>748</v>
      </c>
      <c r="AM61" s="175" t="s">
        <v>749</v>
      </c>
      <c r="AN61" s="175" t="s">
        <v>855</v>
      </c>
      <c r="AO61" s="175" t="s">
        <v>856</v>
      </c>
      <c r="AP61" s="175" t="s">
        <v>742</v>
      </c>
    </row>
    <row r="62" spans="1:42" s="173" customFormat="1" ht="15" hidden="1" x14ac:dyDescent="0.25">
      <c r="A62" s="175" t="s">
        <v>735</v>
      </c>
      <c r="B62" s="175" t="s">
        <v>839</v>
      </c>
      <c r="C62" s="175" t="s">
        <v>841</v>
      </c>
      <c r="D62" s="175" t="s">
        <v>842</v>
      </c>
      <c r="E62" s="176" t="s">
        <v>692</v>
      </c>
      <c r="F62" s="177">
        <v>43375</v>
      </c>
      <c r="G62" s="177">
        <v>43375</v>
      </c>
      <c r="H62" s="178">
        <v>695</v>
      </c>
      <c r="I62" s="178">
        <v>1</v>
      </c>
      <c r="J62" s="175" t="s">
        <v>843</v>
      </c>
      <c r="K62" s="175" t="s">
        <v>844</v>
      </c>
      <c r="L62" s="175" t="s">
        <v>742</v>
      </c>
      <c r="M62" s="175" t="s">
        <v>845</v>
      </c>
      <c r="N62" s="175" t="s">
        <v>742</v>
      </c>
      <c r="O62" s="179">
        <v>-152624550</v>
      </c>
      <c r="P62" s="175" t="s">
        <v>846</v>
      </c>
      <c r="Q62" s="180"/>
      <c r="R62" s="175" t="s">
        <v>420</v>
      </c>
      <c r="S62" s="175" t="s">
        <v>420</v>
      </c>
      <c r="T62" s="175" t="s">
        <v>432</v>
      </c>
      <c r="U62" s="175" t="s">
        <v>742</v>
      </c>
      <c r="V62" s="175" t="s">
        <v>742</v>
      </c>
      <c r="W62" s="175" t="s">
        <v>420</v>
      </c>
      <c r="X62" s="181" t="s">
        <v>742</v>
      </c>
      <c r="Y62" s="175" t="s">
        <v>742</v>
      </c>
      <c r="Z62" s="181" t="s">
        <v>742</v>
      </c>
      <c r="AA62" s="175" t="s">
        <v>742</v>
      </c>
      <c r="AB62" s="175" t="s">
        <v>742</v>
      </c>
      <c r="AC62" s="175" t="s">
        <v>742</v>
      </c>
      <c r="AD62" s="175" t="s">
        <v>742</v>
      </c>
      <c r="AE62" s="175" t="s">
        <v>742</v>
      </c>
      <c r="AF62" s="175" t="s">
        <v>742</v>
      </c>
      <c r="AG62" s="175" t="s">
        <v>742</v>
      </c>
      <c r="AH62" s="175" t="s">
        <v>839</v>
      </c>
      <c r="AI62" s="175" t="s">
        <v>1170</v>
      </c>
      <c r="AJ62" s="175" t="s">
        <v>848</v>
      </c>
      <c r="AK62" s="175" t="s">
        <v>849</v>
      </c>
      <c r="AL62" s="175" t="s">
        <v>748</v>
      </c>
      <c r="AM62" s="175" t="s">
        <v>749</v>
      </c>
      <c r="AN62" s="175" t="s">
        <v>742</v>
      </c>
      <c r="AO62" s="175" t="s">
        <v>742</v>
      </c>
      <c r="AP62" s="175" t="s">
        <v>742</v>
      </c>
    </row>
    <row r="63" spans="1:42" s="173" customFormat="1" ht="15" x14ac:dyDescent="0.25">
      <c r="A63" s="175" t="s">
        <v>735</v>
      </c>
      <c r="B63" s="175" t="s">
        <v>839</v>
      </c>
      <c r="C63" s="175" t="s">
        <v>841</v>
      </c>
      <c r="D63" s="175" t="s">
        <v>842</v>
      </c>
      <c r="E63" s="176" t="s">
        <v>692</v>
      </c>
      <c r="F63" s="177">
        <v>43362</v>
      </c>
      <c r="G63" s="177">
        <v>43371</v>
      </c>
      <c r="H63" s="178">
        <v>683</v>
      </c>
      <c r="I63" s="178">
        <v>47</v>
      </c>
      <c r="J63" s="175" t="s">
        <v>850</v>
      </c>
      <c r="K63" s="175" t="s">
        <v>739</v>
      </c>
      <c r="L63" s="175" t="s">
        <v>851</v>
      </c>
      <c r="M63" s="175" t="s">
        <v>852</v>
      </c>
      <c r="N63" s="175" t="s">
        <v>874</v>
      </c>
      <c r="O63" s="179">
        <v>-41955000</v>
      </c>
      <c r="P63" s="175" t="s">
        <v>64</v>
      </c>
      <c r="Q63" s="180">
        <v>-41955000</v>
      </c>
      <c r="R63" s="175" t="s">
        <v>420</v>
      </c>
      <c r="S63" s="175" t="s">
        <v>420</v>
      </c>
      <c r="T63" s="175" t="s">
        <v>432</v>
      </c>
      <c r="U63" s="175" t="s">
        <v>742</v>
      </c>
      <c r="V63" s="175" t="s">
        <v>742</v>
      </c>
      <c r="W63" s="175" t="s">
        <v>420</v>
      </c>
      <c r="X63" s="175" t="s">
        <v>853</v>
      </c>
      <c r="Y63" s="175" t="s">
        <v>742</v>
      </c>
      <c r="Z63" s="175" t="s">
        <v>854</v>
      </c>
      <c r="AA63" s="175" t="s">
        <v>742</v>
      </c>
      <c r="AB63" s="175" t="s">
        <v>742</v>
      </c>
      <c r="AC63" s="175" t="s">
        <v>742</v>
      </c>
      <c r="AD63" s="175" t="s">
        <v>742</v>
      </c>
      <c r="AE63" s="175" t="s">
        <v>742</v>
      </c>
      <c r="AF63" s="175" t="s">
        <v>742</v>
      </c>
      <c r="AG63" s="175" t="s">
        <v>742</v>
      </c>
      <c r="AH63" s="175" t="s">
        <v>839</v>
      </c>
      <c r="AI63" s="175" t="s">
        <v>1170</v>
      </c>
      <c r="AJ63" s="175" t="s">
        <v>848</v>
      </c>
      <c r="AK63" s="175" t="s">
        <v>849</v>
      </c>
      <c r="AL63" s="175" t="s">
        <v>748</v>
      </c>
      <c r="AM63" s="175" t="s">
        <v>749</v>
      </c>
      <c r="AN63" s="175" t="s">
        <v>855</v>
      </c>
      <c r="AO63" s="175" t="s">
        <v>856</v>
      </c>
      <c r="AP63" s="175" t="s">
        <v>742</v>
      </c>
    </row>
    <row r="64" spans="1:42" s="173" customFormat="1" ht="15" x14ac:dyDescent="0.25">
      <c r="A64" s="175" t="s">
        <v>735</v>
      </c>
      <c r="B64" s="175" t="s">
        <v>839</v>
      </c>
      <c r="C64" s="175" t="s">
        <v>841</v>
      </c>
      <c r="D64" s="175" t="s">
        <v>842</v>
      </c>
      <c r="E64" s="176" t="s">
        <v>692</v>
      </c>
      <c r="F64" s="177">
        <v>43362</v>
      </c>
      <c r="G64" s="177">
        <v>43371</v>
      </c>
      <c r="H64" s="178">
        <v>683</v>
      </c>
      <c r="I64" s="178">
        <v>49</v>
      </c>
      <c r="J64" s="175" t="s">
        <v>850</v>
      </c>
      <c r="K64" s="175" t="s">
        <v>739</v>
      </c>
      <c r="L64" s="175" t="s">
        <v>851</v>
      </c>
      <c r="M64" s="175" t="s">
        <v>857</v>
      </c>
      <c r="N64" s="175" t="s">
        <v>874</v>
      </c>
      <c r="O64" s="179">
        <v>-1519000</v>
      </c>
      <c r="P64" s="175" t="s">
        <v>64</v>
      </c>
      <c r="Q64" s="180">
        <v>-1519000</v>
      </c>
      <c r="R64" s="175" t="s">
        <v>420</v>
      </c>
      <c r="S64" s="175" t="s">
        <v>420</v>
      </c>
      <c r="T64" s="175" t="s">
        <v>432</v>
      </c>
      <c r="U64" s="175" t="s">
        <v>742</v>
      </c>
      <c r="V64" s="175" t="s">
        <v>742</v>
      </c>
      <c r="W64" s="175" t="s">
        <v>420</v>
      </c>
      <c r="X64" s="175" t="s">
        <v>853</v>
      </c>
      <c r="Y64" s="175" t="s">
        <v>742</v>
      </c>
      <c r="Z64" s="175" t="s">
        <v>854</v>
      </c>
      <c r="AA64" s="175" t="s">
        <v>742</v>
      </c>
      <c r="AB64" s="175" t="s">
        <v>742</v>
      </c>
      <c r="AC64" s="175" t="s">
        <v>742</v>
      </c>
      <c r="AD64" s="175" t="s">
        <v>742</v>
      </c>
      <c r="AE64" s="175" t="s">
        <v>742</v>
      </c>
      <c r="AF64" s="175" t="s">
        <v>742</v>
      </c>
      <c r="AG64" s="175" t="s">
        <v>742</v>
      </c>
      <c r="AH64" s="175" t="s">
        <v>839</v>
      </c>
      <c r="AI64" s="175" t="s">
        <v>1170</v>
      </c>
      <c r="AJ64" s="175" t="s">
        <v>848</v>
      </c>
      <c r="AK64" s="175" t="s">
        <v>849</v>
      </c>
      <c r="AL64" s="175" t="s">
        <v>748</v>
      </c>
      <c r="AM64" s="175" t="s">
        <v>749</v>
      </c>
      <c r="AN64" s="175" t="s">
        <v>855</v>
      </c>
      <c r="AO64" s="175" t="s">
        <v>856</v>
      </c>
      <c r="AP64" s="175" t="s">
        <v>742</v>
      </c>
    </row>
    <row r="65" spans="1:42" s="173" customFormat="1" ht="15" x14ac:dyDescent="0.25">
      <c r="A65" s="175" t="s">
        <v>735</v>
      </c>
      <c r="B65" s="175" t="s">
        <v>839</v>
      </c>
      <c r="C65" s="175" t="s">
        <v>841</v>
      </c>
      <c r="D65" s="175" t="s">
        <v>842</v>
      </c>
      <c r="E65" s="176" t="s">
        <v>692</v>
      </c>
      <c r="F65" s="177">
        <v>43362</v>
      </c>
      <c r="G65" s="177">
        <v>43371</v>
      </c>
      <c r="H65" s="178">
        <v>683</v>
      </c>
      <c r="I65" s="178">
        <v>99</v>
      </c>
      <c r="J65" s="175" t="s">
        <v>850</v>
      </c>
      <c r="K65" s="175" t="s">
        <v>739</v>
      </c>
      <c r="L65" s="175" t="s">
        <v>851</v>
      </c>
      <c r="M65" s="175" t="s">
        <v>858</v>
      </c>
      <c r="N65" s="175" t="s">
        <v>874</v>
      </c>
      <c r="O65" s="179">
        <v>-3394910</v>
      </c>
      <c r="P65" s="175" t="s">
        <v>64</v>
      </c>
      <c r="Q65" s="180">
        <v>-3394910</v>
      </c>
      <c r="R65" s="175" t="s">
        <v>420</v>
      </c>
      <c r="S65" s="175" t="s">
        <v>420</v>
      </c>
      <c r="T65" s="175" t="s">
        <v>432</v>
      </c>
      <c r="U65" s="175" t="s">
        <v>742</v>
      </c>
      <c r="V65" s="175" t="s">
        <v>742</v>
      </c>
      <c r="W65" s="175" t="s">
        <v>420</v>
      </c>
      <c r="X65" s="175" t="s">
        <v>853</v>
      </c>
      <c r="Y65" s="175" t="s">
        <v>742</v>
      </c>
      <c r="Z65" s="175" t="s">
        <v>854</v>
      </c>
      <c r="AA65" s="175" t="s">
        <v>742</v>
      </c>
      <c r="AB65" s="175" t="s">
        <v>742</v>
      </c>
      <c r="AC65" s="175" t="s">
        <v>742</v>
      </c>
      <c r="AD65" s="175" t="s">
        <v>742</v>
      </c>
      <c r="AE65" s="175" t="s">
        <v>742</v>
      </c>
      <c r="AF65" s="175" t="s">
        <v>742</v>
      </c>
      <c r="AG65" s="175" t="s">
        <v>742</v>
      </c>
      <c r="AH65" s="175" t="s">
        <v>839</v>
      </c>
      <c r="AI65" s="175" t="s">
        <v>1170</v>
      </c>
      <c r="AJ65" s="175" t="s">
        <v>848</v>
      </c>
      <c r="AK65" s="175" t="s">
        <v>849</v>
      </c>
      <c r="AL65" s="175" t="s">
        <v>748</v>
      </c>
      <c r="AM65" s="175" t="s">
        <v>749</v>
      </c>
      <c r="AN65" s="175" t="s">
        <v>855</v>
      </c>
      <c r="AO65" s="175" t="s">
        <v>856</v>
      </c>
      <c r="AP65" s="175" t="s">
        <v>742</v>
      </c>
    </row>
    <row r="66" spans="1:42" s="173" customFormat="1" ht="15" x14ac:dyDescent="0.25">
      <c r="A66" s="175" t="s">
        <v>735</v>
      </c>
      <c r="B66" s="175" t="s">
        <v>839</v>
      </c>
      <c r="C66" s="175" t="s">
        <v>841</v>
      </c>
      <c r="D66" s="175" t="s">
        <v>842</v>
      </c>
      <c r="E66" s="176" t="s">
        <v>692</v>
      </c>
      <c r="F66" s="177">
        <v>43362</v>
      </c>
      <c r="G66" s="177">
        <v>43371</v>
      </c>
      <c r="H66" s="178">
        <v>683</v>
      </c>
      <c r="I66" s="178">
        <v>100</v>
      </c>
      <c r="J66" s="175" t="s">
        <v>850</v>
      </c>
      <c r="K66" s="175" t="s">
        <v>739</v>
      </c>
      <c r="L66" s="175" t="s">
        <v>851</v>
      </c>
      <c r="M66" s="175" t="s">
        <v>858</v>
      </c>
      <c r="N66" s="175" t="s">
        <v>874</v>
      </c>
      <c r="O66" s="179">
        <v>-41452000</v>
      </c>
      <c r="P66" s="175" t="s">
        <v>64</v>
      </c>
      <c r="Q66" s="180">
        <v>-41452000</v>
      </c>
      <c r="R66" s="175" t="s">
        <v>420</v>
      </c>
      <c r="S66" s="175" t="s">
        <v>420</v>
      </c>
      <c r="T66" s="175" t="s">
        <v>432</v>
      </c>
      <c r="U66" s="175" t="s">
        <v>742</v>
      </c>
      <c r="V66" s="175" t="s">
        <v>742</v>
      </c>
      <c r="W66" s="175" t="s">
        <v>420</v>
      </c>
      <c r="X66" s="175" t="s">
        <v>853</v>
      </c>
      <c r="Y66" s="175" t="s">
        <v>742</v>
      </c>
      <c r="Z66" s="175" t="s">
        <v>854</v>
      </c>
      <c r="AA66" s="175" t="s">
        <v>742</v>
      </c>
      <c r="AB66" s="175" t="s">
        <v>742</v>
      </c>
      <c r="AC66" s="175" t="s">
        <v>742</v>
      </c>
      <c r="AD66" s="175" t="s">
        <v>742</v>
      </c>
      <c r="AE66" s="175" t="s">
        <v>742</v>
      </c>
      <c r="AF66" s="175" t="s">
        <v>742</v>
      </c>
      <c r="AG66" s="175" t="s">
        <v>742</v>
      </c>
      <c r="AH66" s="175" t="s">
        <v>839</v>
      </c>
      <c r="AI66" s="175" t="s">
        <v>1170</v>
      </c>
      <c r="AJ66" s="175" t="s">
        <v>848</v>
      </c>
      <c r="AK66" s="175" t="s">
        <v>849</v>
      </c>
      <c r="AL66" s="175" t="s">
        <v>748</v>
      </c>
      <c r="AM66" s="175" t="s">
        <v>749</v>
      </c>
      <c r="AN66" s="175" t="s">
        <v>855</v>
      </c>
      <c r="AO66" s="175" t="s">
        <v>856</v>
      </c>
      <c r="AP66" s="175" t="s">
        <v>742</v>
      </c>
    </row>
    <row r="67" spans="1:42" s="173" customFormat="1" ht="15" hidden="1" x14ac:dyDescent="0.25">
      <c r="A67" s="175" t="s">
        <v>735</v>
      </c>
      <c r="B67" s="175" t="s">
        <v>839</v>
      </c>
      <c r="C67" s="175" t="s">
        <v>841</v>
      </c>
      <c r="D67" s="175" t="s">
        <v>842</v>
      </c>
      <c r="E67" s="176" t="s">
        <v>692</v>
      </c>
      <c r="F67" s="177">
        <v>43370</v>
      </c>
      <c r="G67" s="177">
        <v>43371</v>
      </c>
      <c r="H67" s="178">
        <v>680</v>
      </c>
      <c r="I67" s="178">
        <v>2</v>
      </c>
      <c r="J67" s="175" t="s">
        <v>859</v>
      </c>
      <c r="K67" s="175" t="s">
        <v>739</v>
      </c>
      <c r="L67" s="175" t="s">
        <v>860</v>
      </c>
      <c r="M67" s="175" t="s">
        <v>861</v>
      </c>
      <c r="N67" s="175" t="s">
        <v>742</v>
      </c>
      <c r="O67" s="179">
        <v>-17184419</v>
      </c>
      <c r="P67" s="175" t="s">
        <v>846</v>
      </c>
      <c r="Q67" s="180">
        <v>-738.93</v>
      </c>
      <c r="R67" s="175" t="s">
        <v>420</v>
      </c>
      <c r="S67" s="175" t="s">
        <v>420</v>
      </c>
      <c r="T67" s="175" t="s">
        <v>432</v>
      </c>
      <c r="U67" s="175" t="s">
        <v>742</v>
      </c>
      <c r="V67" s="175" t="s">
        <v>742</v>
      </c>
      <c r="W67" s="175" t="s">
        <v>420</v>
      </c>
      <c r="X67" s="175" t="s">
        <v>853</v>
      </c>
      <c r="Y67" s="175" t="s">
        <v>742</v>
      </c>
      <c r="Z67" s="175" t="s">
        <v>862</v>
      </c>
      <c r="AA67" s="175" t="s">
        <v>742</v>
      </c>
      <c r="AB67" s="175" t="s">
        <v>742</v>
      </c>
      <c r="AC67" s="175" t="s">
        <v>742</v>
      </c>
      <c r="AD67" s="175" t="s">
        <v>742</v>
      </c>
      <c r="AE67" s="175" t="s">
        <v>742</v>
      </c>
      <c r="AF67" s="175" t="s">
        <v>742</v>
      </c>
      <c r="AG67" s="175" t="s">
        <v>742</v>
      </c>
      <c r="AH67" s="175" t="s">
        <v>839</v>
      </c>
      <c r="AI67" s="175" t="s">
        <v>1170</v>
      </c>
      <c r="AJ67" s="175" t="s">
        <v>848</v>
      </c>
      <c r="AK67" s="175" t="s">
        <v>849</v>
      </c>
      <c r="AL67" s="175" t="s">
        <v>748</v>
      </c>
      <c r="AM67" s="175" t="s">
        <v>749</v>
      </c>
      <c r="AN67" s="175" t="s">
        <v>855</v>
      </c>
      <c r="AO67" s="175" t="s">
        <v>856</v>
      </c>
      <c r="AP67" s="175" t="s">
        <v>742</v>
      </c>
    </row>
    <row r="68" spans="1:42" s="173" customFormat="1" ht="15" hidden="1" x14ac:dyDescent="0.25">
      <c r="A68" s="175" t="s">
        <v>735</v>
      </c>
      <c r="B68" s="175" t="s">
        <v>839</v>
      </c>
      <c r="C68" s="175" t="s">
        <v>841</v>
      </c>
      <c r="D68" s="175" t="s">
        <v>842</v>
      </c>
      <c r="E68" s="176" t="s">
        <v>692</v>
      </c>
      <c r="F68" s="177">
        <v>43370</v>
      </c>
      <c r="G68" s="177">
        <v>43371</v>
      </c>
      <c r="H68" s="178">
        <v>680</v>
      </c>
      <c r="I68" s="178">
        <v>7</v>
      </c>
      <c r="J68" s="175" t="s">
        <v>859</v>
      </c>
      <c r="K68" s="175" t="s">
        <v>739</v>
      </c>
      <c r="L68" s="175" t="s">
        <v>863</v>
      </c>
      <c r="M68" s="175" t="s">
        <v>864</v>
      </c>
      <c r="N68" s="175" t="s">
        <v>742</v>
      </c>
      <c r="O68" s="179">
        <v>-108149302</v>
      </c>
      <c r="P68" s="175" t="s">
        <v>846</v>
      </c>
      <c r="Q68" s="180">
        <v>-4650.42</v>
      </c>
      <c r="R68" s="175" t="s">
        <v>420</v>
      </c>
      <c r="S68" s="175" t="s">
        <v>420</v>
      </c>
      <c r="T68" s="175" t="s">
        <v>432</v>
      </c>
      <c r="U68" s="175" t="s">
        <v>742</v>
      </c>
      <c r="V68" s="175" t="s">
        <v>742</v>
      </c>
      <c r="W68" s="175" t="s">
        <v>420</v>
      </c>
      <c r="X68" s="175" t="s">
        <v>853</v>
      </c>
      <c r="Y68" s="175" t="s">
        <v>742</v>
      </c>
      <c r="Z68" s="175" t="s">
        <v>865</v>
      </c>
      <c r="AA68" s="175" t="s">
        <v>742</v>
      </c>
      <c r="AB68" s="175" t="s">
        <v>742</v>
      </c>
      <c r="AC68" s="175" t="s">
        <v>742</v>
      </c>
      <c r="AD68" s="175" t="s">
        <v>742</v>
      </c>
      <c r="AE68" s="175" t="s">
        <v>742</v>
      </c>
      <c r="AF68" s="175" t="s">
        <v>742</v>
      </c>
      <c r="AG68" s="175" t="s">
        <v>742</v>
      </c>
      <c r="AH68" s="175" t="s">
        <v>839</v>
      </c>
      <c r="AI68" s="175" t="s">
        <v>1170</v>
      </c>
      <c r="AJ68" s="175" t="s">
        <v>848</v>
      </c>
      <c r="AK68" s="175" t="s">
        <v>849</v>
      </c>
      <c r="AL68" s="175" t="s">
        <v>748</v>
      </c>
      <c r="AM68" s="175" t="s">
        <v>749</v>
      </c>
      <c r="AN68" s="175" t="s">
        <v>855</v>
      </c>
      <c r="AO68" s="175" t="s">
        <v>856</v>
      </c>
      <c r="AP68" s="175" t="s">
        <v>742</v>
      </c>
    </row>
    <row r="69" spans="1:42" s="173" customFormat="1" ht="15" hidden="1" x14ac:dyDescent="0.25">
      <c r="A69" s="175" t="s">
        <v>735</v>
      </c>
      <c r="B69" s="175" t="s">
        <v>839</v>
      </c>
      <c r="C69" s="175" t="s">
        <v>841</v>
      </c>
      <c r="D69" s="175" t="s">
        <v>842</v>
      </c>
      <c r="E69" s="176" t="s">
        <v>692</v>
      </c>
      <c r="F69" s="177">
        <v>43370</v>
      </c>
      <c r="G69" s="177">
        <v>43371</v>
      </c>
      <c r="H69" s="178">
        <v>680</v>
      </c>
      <c r="I69" s="178">
        <v>8</v>
      </c>
      <c r="J69" s="175" t="s">
        <v>859</v>
      </c>
      <c r="K69" s="175" t="s">
        <v>739</v>
      </c>
      <c r="L69" s="175" t="s">
        <v>863</v>
      </c>
      <c r="M69" s="175" t="s">
        <v>866</v>
      </c>
      <c r="N69" s="175" t="s">
        <v>742</v>
      </c>
      <c r="O69" s="179">
        <v>-78875350</v>
      </c>
      <c r="P69" s="175" t="s">
        <v>846</v>
      </c>
      <c r="Q69" s="180">
        <v>-3391.64</v>
      </c>
      <c r="R69" s="175" t="s">
        <v>420</v>
      </c>
      <c r="S69" s="175" t="s">
        <v>420</v>
      </c>
      <c r="T69" s="175" t="s">
        <v>432</v>
      </c>
      <c r="U69" s="175" t="s">
        <v>742</v>
      </c>
      <c r="V69" s="175" t="s">
        <v>742</v>
      </c>
      <c r="W69" s="175" t="s">
        <v>420</v>
      </c>
      <c r="X69" s="175" t="s">
        <v>853</v>
      </c>
      <c r="Y69" s="175" t="s">
        <v>742</v>
      </c>
      <c r="Z69" s="175" t="s">
        <v>867</v>
      </c>
      <c r="AA69" s="175" t="s">
        <v>742</v>
      </c>
      <c r="AB69" s="175" t="s">
        <v>742</v>
      </c>
      <c r="AC69" s="175" t="s">
        <v>742</v>
      </c>
      <c r="AD69" s="175" t="s">
        <v>742</v>
      </c>
      <c r="AE69" s="175" t="s">
        <v>742</v>
      </c>
      <c r="AF69" s="175" t="s">
        <v>742</v>
      </c>
      <c r="AG69" s="175" t="s">
        <v>742</v>
      </c>
      <c r="AH69" s="175" t="s">
        <v>839</v>
      </c>
      <c r="AI69" s="175" t="s">
        <v>1170</v>
      </c>
      <c r="AJ69" s="175" t="s">
        <v>848</v>
      </c>
      <c r="AK69" s="175" t="s">
        <v>849</v>
      </c>
      <c r="AL69" s="175" t="s">
        <v>748</v>
      </c>
      <c r="AM69" s="175" t="s">
        <v>749</v>
      </c>
      <c r="AN69" s="175" t="s">
        <v>855</v>
      </c>
      <c r="AO69" s="175" t="s">
        <v>856</v>
      </c>
      <c r="AP69" s="175" t="s">
        <v>742</v>
      </c>
    </row>
    <row r="70" spans="1:42" s="173" customFormat="1" ht="15" x14ac:dyDescent="0.25">
      <c r="A70" s="175" t="s">
        <v>735</v>
      </c>
      <c r="B70" s="175" t="s">
        <v>839</v>
      </c>
      <c r="C70" s="175" t="s">
        <v>841</v>
      </c>
      <c r="D70" s="175" t="s">
        <v>842</v>
      </c>
      <c r="E70" s="176" t="s">
        <v>692</v>
      </c>
      <c r="F70" s="177">
        <v>43370</v>
      </c>
      <c r="G70" s="177">
        <v>43371</v>
      </c>
      <c r="H70" s="178">
        <v>679</v>
      </c>
      <c r="I70" s="178">
        <v>4</v>
      </c>
      <c r="J70" s="175" t="s">
        <v>859</v>
      </c>
      <c r="K70" s="175" t="s">
        <v>739</v>
      </c>
      <c r="L70" s="175" t="s">
        <v>868</v>
      </c>
      <c r="M70" s="175" t="s">
        <v>869</v>
      </c>
      <c r="N70" s="175" t="s">
        <v>874</v>
      </c>
      <c r="O70" s="179">
        <v>-132423149</v>
      </c>
      <c r="P70" s="175" t="s">
        <v>64</v>
      </c>
      <c r="Q70" s="180">
        <v>-132423149</v>
      </c>
      <c r="R70" s="175" t="s">
        <v>420</v>
      </c>
      <c r="S70" s="175" t="s">
        <v>420</v>
      </c>
      <c r="T70" s="175" t="s">
        <v>432</v>
      </c>
      <c r="U70" s="175" t="s">
        <v>742</v>
      </c>
      <c r="V70" s="175" t="s">
        <v>742</v>
      </c>
      <c r="W70" s="175" t="s">
        <v>420</v>
      </c>
      <c r="X70" s="175" t="s">
        <v>853</v>
      </c>
      <c r="Y70" s="175" t="s">
        <v>742</v>
      </c>
      <c r="Z70" s="175" t="s">
        <v>854</v>
      </c>
      <c r="AA70" s="175" t="s">
        <v>742</v>
      </c>
      <c r="AB70" s="175" t="s">
        <v>742</v>
      </c>
      <c r="AC70" s="175" t="s">
        <v>742</v>
      </c>
      <c r="AD70" s="175" t="s">
        <v>742</v>
      </c>
      <c r="AE70" s="175" t="s">
        <v>742</v>
      </c>
      <c r="AF70" s="175" t="s">
        <v>742</v>
      </c>
      <c r="AG70" s="175" t="s">
        <v>742</v>
      </c>
      <c r="AH70" s="175" t="s">
        <v>839</v>
      </c>
      <c r="AI70" s="175" t="s">
        <v>1170</v>
      </c>
      <c r="AJ70" s="175" t="s">
        <v>848</v>
      </c>
      <c r="AK70" s="175" t="s">
        <v>849</v>
      </c>
      <c r="AL70" s="175" t="s">
        <v>748</v>
      </c>
      <c r="AM70" s="175" t="s">
        <v>749</v>
      </c>
      <c r="AN70" s="175" t="s">
        <v>855</v>
      </c>
      <c r="AO70" s="175" t="s">
        <v>856</v>
      </c>
      <c r="AP70" s="175" t="s">
        <v>742</v>
      </c>
    </row>
    <row r="71" spans="1:42" s="173" customFormat="1" ht="15" x14ac:dyDescent="0.25">
      <c r="A71" s="175" t="s">
        <v>735</v>
      </c>
      <c r="B71" s="175" t="s">
        <v>839</v>
      </c>
      <c r="C71" s="175" t="s">
        <v>841</v>
      </c>
      <c r="D71" s="175" t="s">
        <v>842</v>
      </c>
      <c r="E71" s="176" t="s">
        <v>692</v>
      </c>
      <c r="F71" s="177">
        <v>43370</v>
      </c>
      <c r="G71" s="177">
        <v>43371</v>
      </c>
      <c r="H71" s="178">
        <v>679</v>
      </c>
      <c r="I71" s="178">
        <v>7</v>
      </c>
      <c r="J71" s="175" t="s">
        <v>859</v>
      </c>
      <c r="K71" s="175" t="s">
        <v>739</v>
      </c>
      <c r="L71" s="175" t="s">
        <v>868</v>
      </c>
      <c r="M71" s="175" t="s">
        <v>870</v>
      </c>
      <c r="N71" s="175" t="s">
        <v>874</v>
      </c>
      <c r="O71" s="179">
        <v>-133886432</v>
      </c>
      <c r="P71" s="175" t="s">
        <v>64</v>
      </c>
      <c r="Q71" s="180">
        <v>-133886432</v>
      </c>
      <c r="R71" s="175" t="s">
        <v>420</v>
      </c>
      <c r="S71" s="175" t="s">
        <v>420</v>
      </c>
      <c r="T71" s="175" t="s">
        <v>432</v>
      </c>
      <c r="U71" s="175" t="s">
        <v>742</v>
      </c>
      <c r="V71" s="175" t="s">
        <v>742</v>
      </c>
      <c r="W71" s="175" t="s">
        <v>420</v>
      </c>
      <c r="X71" s="175" t="s">
        <v>853</v>
      </c>
      <c r="Y71" s="175" t="s">
        <v>742</v>
      </c>
      <c r="Z71" s="175" t="s">
        <v>854</v>
      </c>
      <c r="AA71" s="175" t="s">
        <v>742</v>
      </c>
      <c r="AB71" s="175" t="s">
        <v>742</v>
      </c>
      <c r="AC71" s="175" t="s">
        <v>742</v>
      </c>
      <c r="AD71" s="175" t="s">
        <v>742</v>
      </c>
      <c r="AE71" s="175" t="s">
        <v>742</v>
      </c>
      <c r="AF71" s="175" t="s">
        <v>742</v>
      </c>
      <c r="AG71" s="175" t="s">
        <v>742</v>
      </c>
      <c r="AH71" s="175" t="s">
        <v>839</v>
      </c>
      <c r="AI71" s="175" t="s">
        <v>1170</v>
      </c>
      <c r="AJ71" s="175" t="s">
        <v>848</v>
      </c>
      <c r="AK71" s="175" t="s">
        <v>849</v>
      </c>
      <c r="AL71" s="175" t="s">
        <v>748</v>
      </c>
      <c r="AM71" s="175" t="s">
        <v>749</v>
      </c>
      <c r="AN71" s="175" t="s">
        <v>855</v>
      </c>
      <c r="AO71" s="175" t="s">
        <v>856</v>
      </c>
      <c r="AP71" s="175" t="s">
        <v>742</v>
      </c>
    </row>
    <row r="72" spans="1:42" s="173" customFormat="1" ht="15" x14ac:dyDescent="0.25">
      <c r="A72" s="175" t="s">
        <v>735</v>
      </c>
      <c r="B72" s="175" t="s">
        <v>839</v>
      </c>
      <c r="C72" s="175" t="s">
        <v>841</v>
      </c>
      <c r="D72" s="175" t="s">
        <v>842</v>
      </c>
      <c r="E72" s="176" t="s">
        <v>692</v>
      </c>
      <c r="F72" s="177">
        <v>43361</v>
      </c>
      <c r="G72" s="177">
        <v>43371</v>
      </c>
      <c r="H72" s="178">
        <v>673</v>
      </c>
      <c r="I72" s="178">
        <v>1</v>
      </c>
      <c r="J72" s="175" t="s">
        <v>871</v>
      </c>
      <c r="K72" s="175" t="s">
        <v>739</v>
      </c>
      <c r="L72" s="175" t="s">
        <v>872</v>
      </c>
      <c r="M72" s="175" t="s">
        <v>873</v>
      </c>
      <c r="N72" s="175" t="s">
        <v>874</v>
      </c>
      <c r="O72" s="179">
        <v>132423149</v>
      </c>
      <c r="P72" s="175" t="s">
        <v>64</v>
      </c>
      <c r="Q72" s="180">
        <v>132423149</v>
      </c>
      <c r="R72" s="175" t="s">
        <v>420</v>
      </c>
      <c r="S72" s="175" t="s">
        <v>420</v>
      </c>
      <c r="T72" s="175" t="s">
        <v>432</v>
      </c>
      <c r="U72" s="175" t="s">
        <v>742</v>
      </c>
      <c r="V72" s="175" t="s">
        <v>742</v>
      </c>
      <c r="W72" s="175" t="s">
        <v>420</v>
      </c>
      <c r="X72" s="175" t="s">
        <v>853</v>
      </c>
      <c r="Y72" s="175" t="s">
        <v>742</v>
      </c>
      <c r="Z72" s="175" t="s">
        <v>854</v>
      </c>
      <c r="AA72" s="175" t="s">
        <v>742</v>
      </c>
      <c r="AB72" s="175" t="s">
        <v>742</v>
      </c>
      <c r="AC72" s="175" t="s">
        <v>742</v>
      </c>
      <c r="AD72" s="175" t="s">
        <v>742</v>
      </c>
      <c r="AE72" s="175" t="s">
        <v>742</v>
      </c>
      <c r="AF72" s="175" t="s">
        <v>742</v>
      </c>
      <c r="AG72" s="175" t="s">
        <v>742</v>
      </c>
      <c r="AH72" s="175" t="s">
        <v>839</v>
      </c>
      <c r="AI72" s="175" t="s">
        <v>1170</v>
      </c>
      <c r="AJ72" s="175" t="s">
        <v>848</v>
      </c>
      <c r="AK72" s="175" t="s">
        <v>849</v>
      </c>
      <c r="AL72" s="175" t="s">
        <v>748</v>
      </c>
      <c r="AM72" s="175" t="s">
        <v>749</v>
      </c>
      <c r="AN72" s="175" t="s">
        <v>855</v>
      </c>
      <c r="AO72" s="175" t="s">
        <v>856</v>
      </c>
      <c r="AP72" s="175" t="s">
        <v>742</v>
      </c>
    </row>
    <row r="73" spans="1:42" s="173" customFormat="1" ht="15" x14ac:dyDescent="0.25">
      <c r="A73" s="175" t="s">
        <v>735</v>
      </c>
      <c r="B73" s="175" t="s">
        <v>839</v>
      </c>
      <c r="C73" s="175" t="s">
        <v>841</v>
      </c>
      <c r="D73" s="175" t="s">
        <v>842</v>
      </c>
      <c r="E73" s="176" t="s">
        <v>692</v>
      </c>
      <c r="F73" s="177">
        <v>43361</v>
      </c>
      <c r="G73" s="177">
        <v>43371</v>
      </c>
      <c r="H73" s="178">
        <v>673</v>
      </c>
      <c r="I73" s="178">
        <v>2</v>
      </c>
      <c r="J73" s="175" t="s">
        <v>871</v>
      </c>
      <c r="K73" s="175" t="s">
        <v>739</v>
      </c>
      <c r="L73" s="175" t="s">
        <v>872</v>
      </c>
      <c r="M73" s="175" t="s">
        <v>875</v>
      </c>
      <c r="N73" s="175" t="s">
        <v>874</v>
      </c>
      <c r="O73" s="179">
        <v>133886432</v>
      </c>
      <c r="P73" s="175" t="s">
        <v>64</v>
      </c>
      <c r="Q73" s="180">
        <v>133886432</v>
      </c>
      <c r="R73" s="175" t="s">
        <v>420</v>
      </c>
      <c r="S73" s="175" t="s">
        <v>420</v>
      </c>
      <c r="T73" s="175" t="s">
        <v>432</v>
      </c>
      <c r="U73" s="175" t="s">
        <v>742</v>
      </c>
      <c r="V73" s="175" t="s">
        <v>742</v>
      </c>
      <c r="W73" s="175" t="s">
        <v>420</v>
      </c>
      <c r="X73" s="175" t="s">
        <v>853</v>
      </c>
      <c r="Y73" s="175" t="s">
        <v>742</v>
      </c>
      <c r="Z73" s="175" t="s">
        <v>854</v>
      </c>
      <c r="AA73" s="175" t="s">
        <v>742</v>
      </c>
      <c r="AB73" s="175" t="s">
        <v>742</v>
      </c>
      <c r="AC73" s="175" t="s">
        <v>742</v>
      </c>
      <c r="AD73" s="175" t="s">
        <v>742</v>
      </c>
      <c r="AE73" s="175" t="s">
        <v>742</v>
      </c>
      <c r="AF73" s="175" t="s">
        <v>742</v>
      </c>
      <c r="AG73" s="175" t="s">
        <v>742</v>
      </c>
      <c r="AH73" s="175" t="s">
        <v>839</v>
      </c>
      <c r="AI73" s="175" t="s">
        <v>1170</v>
      </c>
      <c r="AJ73" s="175" t="s">
        <v>848</v>
      </c>
      <c r="AK73" s="175" t="s">
        <v>849</v>
      </c>
      <c r="AL73" s="175" t="s">
        <v>748</v>
      </c>
      <c r="AM73" s="175" t="s">
        <v>749</v>
      </c>
      <c r="AN73" s="175" t="s">
        <v>855</v>
      </c>
      <c r="AO73" s="175" t="s">
        <v>856</v>
      </c>
      <c r="AP73" s="175" t="s">
        <v>742</v>
      </c>
    </row>
    <row r="74" spans="1:42" s="173" customFormat="1" ht="15" x14ac:dyDescent="0.25">
      <c r="A74" s="175" t="s">
        <v>735</v>
      </c>
      <c r="B74" s="175" t="s">
        <v>839</v>
      </c>
      <c r="C74" s="175" t="s">
        <v>841</v>
      </c>
      <c r="D74" s="175" t="s">
        <v>842</v>
      </c>
      <c r="E74" s="176" t="s">
        <v>692</v>
      </c>
      <c r="F74" s="177">
        <v>43361</v>
      </c>
      <c r="G74" s="177">
        <v>43371</v>
      </c>
      <c r="H74" s="178">
        <v>673</v>
      </c>
      <c r="I74" s="178">
        <v>3</v>
      </c>
      <c r="J74" s="175" t="s">
        <v>871</v>
      </c>
      <c r="K74" s="175" t="s">
        <v>739</v>
      </c>
      <c r="L74" s="175" t="s">
        <v>872</v>
      </c>
      <c r="M74" s="175" t="s">
        <v>876</v>
      </c>
      <c r="N74" s="175" t="s">
        <v>874</v>
      </c>
      <c r="O74" s="179">
        <v>41332000</v>
      </c>
      <c r="P74" s="175" t="s">
        <v>64</v>
      </c>
      <c r="Q74" s="180">
        <v>41332000</v>
      </c>
      <c r="R74" s="175" t="s">
        <v>420</v>
      </c>
      <c r="S74" s="175" t="s">
        <v>420</v>
      </c>
      <c r="T74" s="175" t="s">
        <v>432</v>
      </c>
      <c r="U74" s="175" t="s">
        <v>742</v>
      </c>
      <c r="V74" s="175" t="s">
        <v>742</v>
      </c>
      <c r="W74" s="175" t="s">
        <v>420</v>
      </c>
      <c r="X74" s="175" t="s">
        <v>853</v>
      </c>
      <c r="Y74" s="175" t="s">
        <v>742</v>
      </c>
      <c r="Z74" s="175" t="s">
        <v>854</v>
      </c>
      <c r="AA74" s="175" t="s">
        <v>742</v>
      </c>
      <c r="AB74" s="175" t="s">
        <v>742</v>
      </c>
      <c r="AC74" s="175" t="s">
        <v>742</v>
      </c>
      <c r="AD74" s="175" t="s">
        <v>742</v>
      </c>
      <c r="AE74" s="175" t="s">
        <v>742</v>
      </c>
      <c r="AF74" s="175" t="s">
        <v>742</v>
      </c>
      <c r="AG74" s="175" t="s">
        <v>742</v>
      </c>
      <c r="AH74" s="175" t="s">
        <v>839</v>
      </c>
      <c r="AI74" s="175" t="s">
        <v>1170</v>
      </c>
      <c r="AJ74" s="175" t="s">
        <v>848</v>
      </c>
      <c r="AK74" s="175" t="s">
        <v>849</v>
      </c>
      <c r="AL74" s="175" t="s">
        <v>748</v>
      </c>
      <c r="AM74" s="175" t="s">
        <v>749</v>
      </c>
      <c r="AN74" s="175" t="s">
        <v>855</v>
      </c>
      <c r="AO74" s="175" t="s">
        <v>856</v>
      </c>
      <c r="AP74" s="175" t="s">
        <v>742</v>
      </c>
    </row>
    <row r="75" spans="1:42" s="173" customFormat="1" ht="15" x14ac:dyDescent="0.25">
      <c r="A75" s="175" t="s">
        <v>735</v>
      </c>
      <c r="B75" s="175" t="s">
        <v>839</v>
      </c>
      <c r="C75" s="175" t="s">
        <v>841</v>
      </c>
      <c r="D75" s="175" t="s">
        <v>842</v>
      </c>
      <c r="E75" s="176" t="s">
        <v>692</v>
      </c>
      <c r="F75" s="177">
        <v>43361</v>
      </c>
      <c r="G75" s="177">
        <v>43371</v>
      </c>
      <c r="H75" s="178">
        <v>673</v>
      </c>
      <c r="I75" s="178">
        <v>4</v>
      </c>
      <c r="J75" s="175" t="s">
        <v>871</v>
      </c>
      <c r="K75" s="175" t="s">
        <v>739</v>
      </c>
      <c r="L75" s="175" t="s">
        <v>872</v>
      </c>
      <c r="M75" s="175" t="s">
        <v>857</v>
      </c>
      <c r="N75" s="175" t="s">
        <v>874</v>
      </c>
      <c r="O75" s="179">
        <v>1519000</v>
      </c>
      <c r="P75" s="175" t="s">
        <v>64</v>
      </c>
      <c r="Q75" s="180">
        <v>1519000</v>
      </c>
      <c r="R75" s="175" t="s">
        <v>420</v>
      </c>
      <c r="S75" s="175" t="s">
        <v>420</v>
      </c>
      <c r="T75" s="175" t="s">
        <v>432</v>
      </c>
      <c r="U75" s="175" t="s">
        <v>742</v>
      </c>
      <c r="V75" s="175" t="s">
        <v>742</v>
      </c>
      <c r="W75" s="175" t="s">
        <v>420</v>
      </c>
      <c r="X75" s="175" t="s">
        <v>853</v>
      </c>
      <c r="Y75" s="175" t="s">
        <v>742</v>
      </c>
      <c r="Z75" s="175" t="s">
        <v>854</v>
      </c>
      <c r="AA75" s="175" t="s">
        <v>742</v>
      </c>
      <c r="AB75" s="175" t="s">
        <v>742</v>
      </c>
      <c r="AC75" s="175" t="s">
        <v>742</v>
      </c>
      <c r="AD75" s="175" t="s">
        <v>742</v>
      </c>
      <c r="AE75" s="175" t="s">
        <v>742</v>
      </c>
      <c r="AF75" s="175" t="s">
        <v>742</v>
      </c>
      <c r="AG75" s="175" t="s">
        <v>742</v>
      </c>
      <c r="AH75" s="175" t="s">
        <v>839</v>
      </c>
      <c r="AI75" s="175" t="s">
        <v>1170</v>
      </c>
      <c r="AJ75" s="175" t="s">
        <v>848</v>
      </c>
      <c r="AK75" s="175" t="s">
        <v>849</v>
      </c>
      <c r="AL75" s="175" t="s">
        <v>748</v>
      </c>
      <c r="AM75" s="175" t="s">
        <v>749</v>
      </c>
      <c r="AN75" s="175" t="s">
        <v>855</v>
      </c>
      <c r="AO75" s="175" t="s">
        <v>856</v>
      </c>
      <c r="AP75" s="175" t="s">
        <v>742</v>
      </c>
    </row>
    <row r="76" spans="1:42" s="173" customFormat="1" ht="15" x14ac:dyDescent="0.25">
      <c r="A76" s="175" t="s">
        <v>735</v>
      </c>
      <c r="B76" s="175" t="s">
        <v>839</v>
      </c>
      <c r="C76" s="175" t="s">
        <v>841</v>
      </c>
      <c r="D76" s="175" t="s">
        <v>842</v>
      </c>
      <c r="E76" s="176" t="s">
        <v>692</v>
      </c>
      <c r="F76" s="177">
        <v>43361</v>
      </c>
      <c r="G76" s="177">
        <v>43371</v>
      </c>
      <c r="H76" s="178">
        <v>673</v>
      </c>
      <c r="I76" s="178">
        <v>5</v>
      </c>
      <c r="J76" s="175" t="s">
        <v>871</v>
      </c>
      <c r="K76" s="175" t="s">
        <v>739</v>
      </c>
      <c r="L76" s="175" t="s">
        <v>872</v>
      </c>
      <c r="M76" s="175" t="s">
        <v>877</v>
      </c>
      <c r="N76" s="175" t="s">
        <v>874</v>
      </c>
      <c r="O76" s="179">
        <v>3135200</v>
      </c>
      <c r="P76" s="175" t="s">
        <v>64</v>
      </c>
      <c r="Q76" s="180">
        <v>3135200</v>
      </c>
      <c r="R76" s="175" t="s">
        <v>420</v>
      </c>
      <c r="S76" s="175" t="s">
        <v>420</v>
      </c>
      <c r="T76" s="175" t="s">
        <v>432</v>
      </c>
      <c r="U76" s="175" t="s">
        <v>742</v>
      </c>
      <c r="V76" s="175" t="s">
        <v>742</v>
      </c>
      <c r="W76" s="175" t="s">
        <v>420</v>
      </c>
      <c r="X76" s="175" t="s">
        <v>853</v>
      </c>
      <c r="Y76" s="175" t="s">
        <v>742</v>
      </c>
      <c r="Z76" s="175" t="s">
        <v>854</v>
      </c>
      <c r="AA76" s="175" t="s">
        <v>742</v>
      </c>
      <c r="AB76" s="175" t="s">
        <v>742</v>
      </c>
      <c r="AC76" s="175" t="s">
        <v>742</v>
      </c>
      <c r="AD76" s="175" t="s">
        <v>742</v>
      </c>
      <c r="AE76" s="175" t="s">
        <v>742</v>
      </c>
      <c r="AF76" s="175" t="s">
        <v>742</v>
      </c>
      <c r="AG76" s="175" t="s">
        <v>742</v>
      </c>
      <c r="AH76" s="175" t="s">
        <v>839</v>
      </c>
      <c r="AI76" s="175" t="s">
        <v>1170</v>
      </c>
      <c r="AJ76" s="175" t="s">
        <v>848</v>
      </c>
      <c r="AK76" s="175" t="s">
        <v>849</v>
      </c>
      <c r="AL76" s="175" t="s">
        <v>748</v>
      </c>
      <c r="AM76" s="175" t="s">
        <v>749</v>
      </c>
      <c r="AN76" s="175" t="s">
        <v>855</v>
      </c>
      <c r="AO76" s="175" t="s">
        <v>856</v>
      </c>
      <c r="AP76" s="175" t="s">
        <v>742</v>
      </c>
    </row>
    <row r="77" spans="1:42" s="173" customFormat="1" ht="15" x14ac:dyDescent="0.25">
      <c r="A77" s="175" t="s">
        <v>735</v>
      </c>
      <c r="B77" s="175" t="s">
        <v>839</v>
      </c>
      <c r="C77" s="175" t="s">
        <v>841</v>
      </c>
      <c r="D77" s="175" t="s">
        <v>842</v>
      </c>
      <c r="E77" s="176" t="s">
        <v>692</v>
      </c>
      <c r="F77" s="177">
        <v>43361</v>
      </c>
      <c r="G77" s="177">
        <v>43371</v>
      </c>
      <c r="H77" s="178">
        <v>673</v>
      </c>
      <c r="I77" s="178">
        <v>6</v>
      </c>
      <c r="J77" s="175" t="s">
        <v>871</v>
      </c>
      <c r="K77" s="175" t="s">
        <v>739</v>
      </c>
      <c r="L77" s="175" t="s">
        <v>872</v>
      </c>
      <c r="M77" s="175" t="s">
        <v>877</v>
      </c>
      <c r="N77" s="175" t="s">
        <v>874</v>
      </c>
      <c r="O77" s="179">
        <v>40829000</v>
      </c>
      <c r="P77" s="175" t="s">
        <v>64</v>
      </c>
      <c r="Q77" s="180">
        <v>40829000</v>
      </c>
      <c r="R77" s="175" t="s">
        <v>420</v>
      </c>
      <c r="S77" s="175" t="s">
        <v>420</v>
      </c>
      <c r="T77" s="175" t="s">
        <v>432</v>
      </c>
      <c r="U77" s="175" t="s">
        <v>742</v>
      </c>
      <c r="V77" s="175" t="s">
        <v>742</v>
      </c>
      <c r="W77" s="175" t="s">
        <v>420</v>
      </c>
      <c r="X77" s="175" t="s">
        <v>853</v>
      </c>
      <c r="Y77" s="175" t="s">
        <v>742</v>
      </c>
      <c r="Z77" s="175" t="s">
        <v>854</v>
      </c>
      <c r="AA77" s="175" t="s">
        <v>742</v>
      </c>
      <c r="AB77" s="175" t="s">
        <v>742</v>
      </c>
      <c r="AC77" s="175" t="s">
        <v>742</v>
      </c>
      <c r="AD77" s="175" t="s">
        <v>742</v>
      </c>
      <c r="AE77" s="175" t="s">
        <v>742</v>
      </c>
      <c r="AF77" s="175" t="s">
        <v>742</v>
      </c>
      <c r="AG77" s="175" t="s">
        <v>742</v>
      </c>
      <c r="AH77" s="175" t="s">
        <v>839</v>
      </c>
      <c r="AI77" s="175" t="s">
        <v>1170</v>
      </c>
      <c r="AJ77" s="175" t="s">
        <v>848</v>
      </c>
      <c r="AK77" s="175" t="s">
        <v>849</v>
      </c>
      <c r="AL77" s="175" t="s">
        <v>748</v>
      </c>
      <c r="AM77" s="175" t="s">
        <v>749</v>
      </c>
      <c r="AN77" s="175" t="s">
        <v>855</v>
      </c>
      <c r="AO77" s="175" t="s">
        <v>856</v>
      </c>
      <c r="AP77" s="175" t="s">
        <v>742</v>
      </c>
    </row>
    <row r="78" spans="1:42" s="173" customFormat="1" ht="15" hidden="1" x14ac:dyDescent="0.25">
      <c r="A78" s="175" t="s">
        <v>735</v>
      </c>
      <c r="B78" s="175" t="s">
        <v>839</v>
      </c>
      <c r="C78" s="175" t="s">
        <v>841</v>
      </c>
      <c r="D78" s="175" t="s">
        <v>842</v>
      </c>
      <c r="E78" s="176" t="s">
        <v>763</v>
      </c>
      <c r="F78" s="177">
        <v>43347</v>
      </c>
      <c r="G78" s="177">
        <v>43347</v>
      </c>
      <c r="H78" s="178">
        <v>665</v>
      </c>
      <c r="I78" s="178">
        <v>1</v>
      </c>
      <c r="J78" s="175" t="s">
        <v>843</v>
      </c>
      <c r="K78" s="175" t="s">
        <v>844</v>
      </c>
      <c r="L78" s="175" t="s">
        <v>742</v>
      </c>
      <c r="M78" s="175" t="s">
        <v>845</v>
      </c>
      <c r="N78" s="175" t="s">
        <v>742</v>
      </c>
      <c r="O78" s="179">
        <v>-64911865</v>
      </c>
      <c r="P78" s="175" t="s">
        <v>846</v>
      </c>
      <c r="Q78" s="180"/>
      <c r="R78" s="175" t="s">
        <v>420</v>
      </c>
      <c r="S78" s="175" t="s">
        <v>420</v>
      </c>
      <c r="T78" s="175" t="s">
        <v>432</v>
      </c>
      <c r="U78" s="175" t="s">
        <v>742</v>
      </c>
      <c r="V78" s="175" t="s">
        <v>742</v>
      </c>
      <c r="W78" s="175" t="s">
        <v>420</v>
      </c>
      <c r="X78" s="175" t="s">
        <v>853</v>
      </c>
      <c r="Y78" s="175" t="s">
        <v>742</v>
      </c>
      <c r="Z78" s="175"/>
      <c r="AA78" s="175" t="s">
        <v>742</v>
      </c>
      <c r="AB78" s="175" t="s">
        <v>742</v>
      </c>
      <c r="AC78" s="175" t="s">
        <v>742</v>
      </c>
      <c r="AD78" s="175" t="s">
        <v>742</v>
      </c>
      <c r="AE78" s="175" t="s">
        <v>742</v>
      </c>
      <c r="AF78" s="175" t="s">
        <v>742</v>
      </c>
      <c r="AG78" s="175" t="s">
        <v>742</v>
      </c>
      <c r="AH78" s="175" t="s">
        <v>839</v>
      </c>
      <c r="AI78" s="175" t="s">
        <v>1170</v>
      </c>
      <c r="AJ78" s="175" t="s">
        <v>848</v>
      </c>
      <c r="AK78" s="175" t="s">
        <v>849</v>
      </c>
      <c r="AL78" s="175" t="s">
        <v>748</v>
      </c>
      <c r="AM78" s="175" t="s">
        <v>749</v>
      </c>
      <c r="AN78" s="175" t="s">
        <v>855</v>
      </c>
      <c r="AO78" s="175" t="s">
        <v>856</v>
      </c>
      <c r="AP78" s="175" t="s">
        <v>742</v>
      </c>
    </row>
    <row r="79" spans="1:42" s="173" customFormat="1" ht="15" hidden="1" x14ac:dyDescent="0.25">
      <c r="A79" s="175" t="s">
        <v>735</v>
      </c>
      <c r="B79" s="175" t="s">
        <v>839</v>
      </c>
      <c r="C79" s="175" t="s">
        <v>841</v>
      </c>
      <c r="D79" s="175" t="s">
        <v>842</v>
      </c>
      <c r="E79" s="176" t="s">
        <v>763</v>
      </c>
      <c r="F79" s="177">
        <v>43347</v>
      </c>
      <c r="G79" s="177">
        <v>43347</v>
      </c>
      <c r="H79" s="178">
        <v>665</v>
      </c>
      <c r="I79" s="178">
        <v>2</v>
      </c>
      <c r="J79" s="175" t="s">
        <v>843</v>
      </c>
      <c r="K79" s="175" t="s">
        <v>844</v>
      </c>
      <c r="L79" s="175" t="s">
        <v>742</v>
      </c>
      <c r="M79" s="175" t="s">
        <v>845</v>
      </c>
      <c r="N79" s="175" t="s">
        <v>742</v>
      </c>
      <c r="O79" s="179">
        <v>-37177186</v>
      </c>
      <c r="P79" s="175" t="s">
        <v>846</v>
      </c>
      <c r="Q79" s="180"/>
      <c r="R79" s="175" t="s">
        <v>420</v>
      </c>
      <c r="S79" s="175" t="s">
        <v>420</v>
      </c>
      <c r="T79" s="175" t="s">
        <v>432</v>
      </c>
      <c r="U79" s="175" t="s">
        <v>742</v>
      </c>
      <c r="V79" s="175" t="s">
        <v>742</v>
      </c>
      <c r="W79" s="175" t="s">
        <v>420</v>
      </c>
      <c r="X79" s="175" t="s">
        <v>853</v>
      </c>
      <c r="Y79" s="175" t="s">
        <v>742</v>
      </c>
      <c r="Z79" s="175"/>
      <c r="AA79" s="175" t="s">
        <v>742</v>
      </c>
      <c r="AB79" s="175" t="s">
        <v>742</v>
      </c>
      <c r="AC79" s="175" t="s">
        <v>742</v>
      </c>
      <c r="AD79" s="175" t="s">
        <v>742</v>
      </c>
      <c r="AE79" s="175" t="s">
        <v>742</v>
      </c>
      <c r="AF79" s="175" t="s">
        <v>742</v>
      </c>
      <c r="AG79" s="175" t="s">
        <v>742</v>
      </c>
      <c r="AH79" s="175" t="s">
        <v>839</v>
      </c>
      <c r="AI79" s="175" t="s">
        <v>1170</v>
      </c>
      <c r="AJ79" s="175" t="s">
        <v>848</v>
      </c>
      <c r="AK79" s="175" t="s">
        <v>849</v>
      </c>
      <c r="AL79" s="175" t="s">
        <v>748</v>
      </c>
      <c r="AM79" s="175" t="s">
        <v>749</v>
      </c>
      <c r="AN79" s="175" t="s">
        <v>855</v>
      </c>
      <c r="AO79" s="175" t="s">
        <v>856</v>
      </c>
      <c r="AP79" s="175" t="s">
        <v>742</v>
      </c>
    </row>
    <row r="80" spans="1:42" s="173" customFormat="1" ht="15" hidden="1" x14ac:dyDescent="0.25">
      <c r="A80" s="175" t="s">
        <v>735</v>
      </c>
      <c r="B80" s="175" t="s">
        <v>839</v>
      </c>
      <c r="C80" s="175" t="s">
        <v>841</v>
      </c>
      <c r="D80" s="175" t="s">
        <v>842</v>
      </c>
      <c r="E80" s="176" t="s">
        <v>763</v>
      </c>
      <c r="F80" s="177">
        <v>43347</v>
      </c>
      <c r="G80" s="177">
        <v>43347</v>
      </c>
      <c r="H80" s="178">
        <v>665</v>
      </c>
      <c r="I80" s="178">
        <v>3</v>
      </c>
      <c r="J80" s="175" t="s">
        <v>843</v>
      </c>
      <c r="K80" s="175" t="s">
        <v>844</v>
      </c>
      <c r="L80" s="175" t="s">
        <v>742</v>
      </c>
      <c r="M80" s="175" t="s">
        <v>845</v>
      </c>
      <c r="N80" s="175" t="s">
        <v>742</v>
      </c>
      <c r="O80" s="179">
        <v>-32357969</v>
      </c>
      <c r="P80" s="175" t="s">
        <v>846</v>
      </c>
      <c r="Q80" s="180"/>
      <c r="R80" s="175" t="s">
        <v>420</v>
      </c>
      <c r="S80" s="175" t="s">
        <v>420</v>
      </c>
      <c r="T80" s="175" t="s">
        <v>432</v>
      </c>
      <c r="U80" s="175" t="s">
        <v>742</v>
      </c>
      <c r="V80" s="175" t="s">
        <v>742</v>
      </c>
      <c r="W80" s="175" t="s">
        <v>420</v>
      </c>
      <c r="X80" s="175" t="s">
        <v>853</v>
      </c>
      <c r="Y80" s="175" t="s">
        <v>742</v>
      </c>
      <c r="Z80" s="175"/>
      <c r="AA80" s="175" t="s">
        <v>742</v>
      </c>
      <c r="AB80" s="175" t="s">
        <v>742</v>
      </c>
      <c r="AC80" s="175" t="s">
        <v>742</v>
      </c>
      <c r="AD80" s="175" t="s">
        <v>742</v>
      </c>
      <c r="AE80" s="175" t="s">
        <v>742</v>
      </c>
      <c r="AF80" s="175" t="s">
        <v>742</v>
      </c>
      <c r="AG80" s="175" t="s">
        <v>742</v>
      </c>
      <c r="AH80" s="175" t="s">
        <v>839</v>
      </c>
      <c r="AI80" s="175" t="s">
        <v>1170</v>
      </c>
      <c r="AJ80" s="175" t="s">
        <v>848</v>
      </c>
      <c r="AK80" s="175" t="s">
        <v>849</v>
      </c>
      <c r="AL80" s="175" t="s">
        <v>748</v>
      </c>
      <c r="AM80" s="175" t="s">
        <v>749</v>
      </c>
      <c r="AN80" s="175" t="s">
        <v>855</v>
      </c>
      <c r="AO80" s="175" t="s">
        <v>856</v>
      </c>
      <c r="AP80" s="175" t="s">
        <v>742</v>
      </c>
    </row>
    <row r="81" spans="1:42" s="173" customFormat="1" ht="15" hidden="1" x14ac:dyDescent="0.25">
      <c r="A81" s="175" t="s">
        <v>735</v>
      </c>
      <c r="B81" s="175" t="s">
        <v>839</v>
      </c>
      <c r="C81" s="175" t="s">
        <v>841</v>
      </c>
      <c r="D81" s="175" t="s">
        <v>842</v>
      </c>
      <c r="E81" s="176" t="s">
        <v>763</v>
      </c>
      <c r="F81" s="177">
        <v>43347</v>
      </c>
      <c r="G81" s="177">
        <v>43347</v>
      </c>
      <c r="H81" s="178">
        <v>665</v>
      </c>
      <c r="I81" s="178">
        <v>4</v>
      </c>
      <c r="J81" s="175" t="s">
        <v>843</v>
      </c>
      <c r="K81" s="175" t="s">
        <v>844</v>
      </c>
      <c r="L81" s="175" t="s">
        <v>742</v>
      </c>
      <c r="M81" s="175" t="s">
        <v>845</v>
      </c>
      <c r="N81" s="175" t="s">
        <v>874</v>
      </c>
      <c r="O81" s="179">
        <v>134447021</v>
      </c>
      <c r="P81" s="175" t="s">
        <v>846</v>
      </c>
      <c r="Q81" s="180"/>
      <c r="R81" s="175" t="s">
        <v>420</v>
      </c>
      <c r="S81" s="175" t="s">
        <v>420</v>
      </c>
      <c r="T81" s="175" t="s">
        <v>432</v>
      </c>
      <c r="U81" s="175" t="s">
        <v>742</v>
      </c>
      <c r="V81" s="175" t="s">
        <v>742</v>
      </c>
      <c r="W81" s="175" t="s">
        <v>420</v>
      </c>
      <c r="X81" s="181" t="s">
        <v>742</v>
      </c>
      <c r="Y81" s="175" t="s">
        <v>742</v>
      </c>
      <c r="Z81" s="181" t="s">
        <v>742</v>
      </c>
      <c r="AA81" s="175" t="s">
        <v>742</v>
      </c>
      <c r="AB81" s="175" t="s">
        <v>742</v>
      </c>
      <c r="AC81" s="175" t="s">
        <v>742</v>
      </c>
      <c r="AD81" s="175" t="s">
        <v>742</v>
      </c>
      <c r="AE81" s="175" t="s">
        <v>742</v>
      </c>
      <c r="AF81" s="175" t="s">
        <v>742</v>
      </c>
      <c r="AG81" s="175" t="s">
        <v>742</v>
      </c>
      <c r="AH81" s="175" t="s">
        <v>839</v>
      </c>
      <c r="AI81" s="175" t="s">
        <v>1170</v>
      </c>
      <c r="AJ81" s="175" t="s">
        <v>848</v>
      </c>
      <c r="AK81" s="175" t="s">
        <v>849</v>
      </c>
      <c r="AL81" s="175" t="s">
        <v>748</v>
      </c>
      <c r="AM81" s="175" t="s">
        <v>749</v>
      </c>
      <c r="AN81" s="175" t="s">
        <v>742</v>
      </c>
      <c r="AO81" s="175" t="s">
        <v>742</v>
      </c>
      <c r="AP81" s="175" t="s">
        <v>742</v>
      </c>
    </row>
    <row r="82" spans="1:42" s="173" customFormat="1" ht="15" hidden="1" x14ac:dyDescent="0.25">
      <c r="A82" s="175" t="s">
        <v>735</v>
      </c>
      <c r="B82" s="175" t="s">
        <v>839</v>
      </c>
      <c r="C82" s="175" t="s">
        <v>841</v>
      </c>
      <c r="D82" s="175" t="s">
        <v>842</v>
      </c>
      <c r="E82" s="176" t="s">
        <v>763</v>
      </c>
      <c r="F82" s="177">
        <v>43343</v>
      </c>
      <c r="G82" s="177">
        <v>43343</v>
      </c>
      <c r="H82" s="178">
        <v>655</v>
      </c>
      <c r="I82" s="178">
        <v>5</v>
      </c>
      <c r="J82" s="175" t="s">
        <v>859</v>
      </c>
      <c r="K82" s="175" t="s">
        <v>739</v>
      </c>
      <c r="L82" s="175" t="s">
        <v>878</v>
      </c>
      <c r="M82" s="175" t="s">
        <v>879</v>
      </c>
      <c r="N82" s="175" t="s">
        <v>742</v>
      </c>
      <c r="O82" s="179">
        <v>-110726512</v>
      </c>
      <c r="P82" s="175" t="s">
        <v>846</v>
      </c>
      <c r="Q82" s="180">
        <v>-4761.24</v>
      </c>
      <c r="R82" s="175" t="s">
        <v>420</v>
      </c>
      <c r="S82" s="175" t="s">
        <v>420</v>
      </c>
      <c r="T82" s="175" t="s">
        <v>432</v>
      </c>
      <c r="U82" s="175" t="s">
        <v>742</v>
      </c>
      <c r="V82" s="175" t="s">
        <v>742</v>
      </c>
      <c r="W82" s="175" t="s">
        <v>420</v>
      </c>
      <c r="X82" s="175" t="s">
        <v>853</v>
      </c>
      <c r="Y82" s="175" t="s">
        <v>742</v>
      </c>
      <c r="Z82" s="175" t="s">
        <v>865</v>
      </c>
      <c r="AA82" s="175" t="s">
        <v>742</v>
      </c>
      <c r="AB82" s="175" t="s">
        <v>742</v>
      </c>
      <c r="AC82" s="175" t="s">
        <v>742</v>
      </c>
      <c r="AD82" s="175" t="s">
        <v>742</v>
      </c>
      <c r="AE82" s="175" t="s">
        <v>742</v>
      </c>
      <c r="AF82" s="175" t="s">
        <v>742</v>
      </c>
      <c r="AG82" s="175" t="s">
        <v>742</v>
      </c>
      <c r="AH82" s="175" t="s">
        <v>839</v>
      </c>
      <c r="AI82" s="175" t="s">
        <v>1170</v>
      </c>
      <c r="AJ82" s="175" t="s">
        <v>848</v>
      </c>
      <c r="AK82" s="175" t="s">
        <v>849</v>
      </c>
      <c r="AL82" s="175" t="s">
        <v>748</v>
      </c>
      <c r="AM82" s="175" t="s">
        <v>749</v>
      </c>
      <c r="AN82" s="175" t="s">
        <v>855</v>
      </c>
      <c r="AO82" s="175" t="s">
        <v>856</v>
      </c>
      <c r="AP82" s="175" t="s">
        <v>742</v>
      </c>
    </row>
    <row r="83" spans="1:42" s="173" customFormat="1" ht="15" hidden="1" x14ac:dyDescent="0.25">
      <c r="A83" s="175" t="s">
        <v>735</v>
      </c>
      <c r="B83" s="175" t="s">
        <v>839</v>
      </c>
      <c r="C83" s="175" t="s">
        <v>841</v>
      </c>
      <c r="D83" s="175" t="s">
        <v>842</v>
      </c>
      <c r="E83" s="176" t="s">
        <v>763</v>
      </c>
      <c r="F83" s="177">
        <v>43343</v>
      </c>
      <c r="G83" s="177">
        <v>43343</v>
      </c>
      <c r="H83" s="178">
        <v>655</v>
      </c>
      <c r="I83" s="178">
        <v>6</v>
      </c>
      <c r="J83" s="175" t="s">
        <v>859</v>
      </c>
      <c r="K83" s="175" t="s">
        <v>739</v>
      </c>
      <c r="L83" s="175" t="s">
        <v>878</v>
      </c>
      <c r="M83" s="175" t="s">
        <v>880</v>
      </c>
      <c r="N83" s="175" t="s">
        <v>742</v>
      </c>
      <c r="O83" s="179">
        <v>-80593489</v>
      </c>
      <c r="P83" s="175" t="s">
        <v>846</v>
      </c>
      <c r="Q83" s="180">
        <v>-3465.52</v>
      </c>
      <c r="R83" s="175" t="s">
        <v>420</v>
      </c>
      <c r="S83" s="175" t="s">
        <v>420</v>
      </c>
      <c r="T83" s="175" t="s">
        <v>432</v>
      </c>
      <c r="U83" s="175" t="s">
        <v>742</v>
      </c>
      <c r="V83" s="175" t="s">
        <v>742</v>
      </c>
      <c r="W83" s="175" t="s">
        <v>420</v>
      </c>
      <c r="X83" s="175" t="s">
        <v>853</v>
      </c>
      <c r="Y83" s="175" t="s">
        <v>742</v>
      </c>
      <c r="Z83" s="175" t="s">
        <v>867</v>
      </c>
      <c r="AA83" s="175" t="s">
        <v>742</v>
      </c>
      <c r="AB83" s="175" t="s">
        <v>742</v>
      </c>
      <c r="AC83" s="175" t="s">
        <v>742</v>
      </c>
      <c r="AD83" s="175" t="s">
        <v>742</v>
      </c>
      <c r="AE83" s="175" t="s">
        <v>742</v>
      </c>
      <c r="AF83" s="175" t="s">
        <v>742</v>
      </c>
      <c r="AG83" s="175" t="s">
        <v>742</v>
      </c>
      <c r="AH83" s="175" t="s">
        <v>839</v>
      </c>
      <c r="AI83" s="175" t="s">
        <v>1170</v>
      </c>
      <c r="AJ83" s="175" t="s">
        <v>848</v>
      </c>
      <c r="AK83" s="175" t="s">
        <v>849</v>
      </c>
      <c r="AL83" s="175" t="s">
        <v>748</v>
      </c>
      <c r="AM83" s="175" t="s">
        <v>749</v>
      </c>
      <c r="AN83" s="175" t="s">
        <v>855</v>
      </c>
      <c r="AO83" s="175" t="s">
        <v>856</v>
      </c>
      <c r="AP83" s="175" t="s">
        <v>742</v>
      </c>
    </row>
    <row r="84" spans="1:42" s="173" customFormat="1" ht="15" hidden="1" x14ac:dyDescent="0.25">
      <c r="A84" s="175" t="s">
        <v>735</v>
      </c>
      <c r="B84" s="175" t="s">
        <v>839</v>
      </c>
      <c r="C84" s="175" t="s">
        <v>841</v>
      </c>
      <c r="D84" s="175" t="s">
        <v>842</v>
      </c>
      <c r="E84" s="176" t="s">
        <v>763</v>
      </c>
      <c r="F84" s="177">
        <v>43341</v>
      </c>
      <c r="G84" s="177">
        <v>43342</v>
      </c>
      <c r="H84" s="178">
        <v>651</v>
      </c>
      <c r="I84" s="178">
        <v>3</v>
      </c>
      <c r="J84" s="175" t="s">
        <v>859</v>
      </c>
      <c r="K84" s="175" t="s">
        <v>739</v>
      </c>
      <c r="L84" s="175" t="s">
        <v>881</v>
      </c>
      <c r="M84" s="175" t="s">
        <v>861</v>
      </c>
      <c r="N84" s="175" t="s">
        <v>742</v>
      </c>
      <c r="O84" s="179">
        <v>-24620698</v>
      </c>
      <c r="P84" s="175" t="s">
        <v>846</v>
      </c>
      <c r="Q84" s="180">
        <v>-1058.69</v>
      </c>
      <c r="R84" s="175" t="s">
        <v>420</v>
      </c>
      <c r="S84" s="175" t="s">
        <v>420</v>
      </c>
      <c r="T84" s="175" t="s">
        <v>432</v>
      </c>
      <c r="U84" s="175" t="s">
        <v>742</v>
      </c>
      <c r="V84" s="175" t="s">
        <v>742</v>
      </c>
      <c r="W84" s="175" t="s">
        <v>420</v>
      </c>
      <c r="X84" s="175" t="s">
        <v>853</v>
      </c>
      <c r="Y84" s="175" t="s">
        <v>742</v>
      </c>
      <c r="Z84" s="175" t="s">
        <v>862</v>
      </c>
      <c r="AA84" s="175" t="s">
        <v>742</v>
      </c>
      <c r="AB84" s="175" t="s">
        <v>742</v>
      </c>
      <c r="AC84" s="175" t="s">
        <v>742</v>
      </c>
      <c r="AD84" s="175" t="s">
        <v>742</v>
      </c>
      <c r="AE84" s="175" t="s">
        <v>742</v>
      </c>
      <c r="AF84" s="175" t="s">
        <v>742</v>
      </c>
      <c r="AG84" s="175" t="s">
        <v>742</v>
      </c>
      <c r="AH84" s="175" t="s">
        <v>839</v>
      </c>
      <c r="AI84" s="175" t="s">
        <v>1170</v>
      </c>
      <c r="AJ84" s="175" t="s">
        <v>848</v>
      </c>
      <c r="AK84" s="175" t="s">
        <v>849</v>
      </c>
      <c r="AL84" s="175" t="s">
        <v>748</v>
      </c>
      <c r="AM84" s="175" t="s">
        <v>749</v>
      </c>
      <c r="AN84" s="175" t="s">
        <v>855</v>
      </c>
      <c r="AO84" s="175" t="s">
        <v>856</v>
      </c>
      <c r="AP84" s="175" t="s">
        <v>742</v>
      </c>
    </row>
    <row r="85" spans="1:42" s="173" customFormat="1" ht="15" x14ac:dyDescent="0.25">
      <c r="A85" s="175" t="s">
        <v>735</v>
      </c>
      <c r="B85" s="175" t="s">
        <v>839</v>
      </c>
      <c r="C85" s="175" t="s">
        <v>841</v>
      </c>
      <c r="D85" s="175" t="s">
        <v>842</v>
      </c>
      <c r="E85" s="176" t="s">
        <v>763</v>
      </c>
      <c r="F85" s="177">
        <v>43341</v>
      </c>
      <c r="G85" s="177">
        <v>43342</v>
      </c>
      <c r="H85" s="178">
        <v>650</v>
      </c>
      <c r="I85" s="178">
        <v>4</v>
      </c>
      <c r="J85" s="175" t="s">
        <v>859</v>
      </c>
      <c r="K85" s="175" t="s">
        <v>739</v>
      </c>
      <c r="L85" s="175" t="s">
        <v>882</v>
      </c>
      <c r="M85" s="175" t="s">
        <v>873</v>
      </c>
      <c r="N85" s="175" t="s">
        <v>874</v>
      </c>
      <c r="O85" s="179">
        <v>-132423149</v>
      </c>
      <c r="P85" s="175" t="s">
        <v>64</v>
      </c>
      <c r="Q85" s="180">
        <v>-132423149</v>
      </c>
      <c r="R85" s="175" t="s">
        <v>420</v>
      </c>
      <c r="S85" s="175" t="s">
        <v>420</v>
      </c>
      <c r="T85" s="175" t="s">
        <v>432</v>
      </c>
      <c r="U85" s="175" t="s">
        <v>742</v>
      </c>
      <c r="V85" s="175" t="s">
        <v>742</v>
      </c>
      <c r="W85" s="175" t="s">
        <v>420</v>
      </c>
      <c r="X85" s="175" t="s">
        <v>853</v>
      </c>
      <c r="Y85" s="175" t="s">
        <v>742</v>
      </c>
      <c r="Z85" s="175" t="s">
        <v>854</v>
      </c>
      <c r="AA85" s="175" t="s">
        <v>742</v>
      </c>
      <c r="AB85" s="175" t="s">
        <v>742</v>
      </c>
      <c r="AC85" s="175" t="s">
        <v>742</v>
      </c>
      <c r="AD85" s="175" t="s">
        <v>742</v>
      </c>
      <c r="AE85" s="175" t="s">
        <v>742</v>
      </c>
      <c r="AF85" s="175" t="s">
        <v>742</v>
      </c>
      <c r="AG85" s="175" t="s">
        <v>742</v>
      </c>
      <c r="AH85" s="175" t="s">
        <v>839</v>
      </c>
      <c r="AI85" s="175" t="s">
        <v>1170</v>
      </c>
      <c r="AJ85" s="175" t="s">
        <v>848</v>
      </c>
      <c r="AK85" s="175" t="s">
        <v>849</v>
      </c>
      <c r="AL85" s="175" t="s">
        <v>748</v>
      </c>
      <c r="AM85" s="175" t="s">
        <v>749</v>
      </c>
      <c r="AN85" s="175" t="s">
        <v>855</v>
      </c>
      <c r="AO85" s="175" t="s">
        <v>856</v>
      </c>
      <c r="AP85" s="175" t="s">
        <v>742</v>
      </c>
    </row>
    <row r="86" spans="1:42" s="173" customFormat="1" ht="15" x14ac:dyDescent="0.25">
      <c r="A86" s="175" t="s">
        <v>735</v>
      </c>
      <c r="B86" s="175" t="s">
        <v>839</v>
      </c>
      <c r="C86" s="175" t="s">
        <v>841</v>
      </c>
      <c r="D86" s="175" t="s">
        <v>842</v>
      </c>
      <c r="E86" s="176" t="s">
        <v>763</v>
      </c>
      <c r="F86" s="177">
        <v>43341</v>
      </c>
      <c r="G86" s="177">
        <v>43342</v>
      </c>
      <c r="H86" s="178">
        <v>650</v>
      </c>
      <c r="I86" s="178">
        <v>7</v>
      </c>
      <c r="J86" s="175" t="s">
        <v>859</v>
      </c>
      <c r="K86" s="175" t="s">
        <v>739</v>
      </c>
      <c r="L86" s="175" t="s">
        <v>882</v>
      </c>
      <c r="M86" s="175" t="s">
        <v>875</v>
      </c>
      <c r="N86" s="175" t="s">
        <v>874</v>
      </c>
      <c r="O86" s="179">
        <v>-133886432</v>
      </c>
      <c r="P86" s="175" t="s">
        <v>64</v>
      </c>
      <c r="Q86" s="180">
        <v>-133886432</v>
      </c>
      <c r="R86" s="175" t="s">
        <v>420</v>
      </c>
      <c r="S86" s="175" t="s">
        <v>420</v>
      </c>
      <c r="T86" s="175" t="s">
        <v>432</v>
      </c>
      <c r="U86" s="175" t="s">
        <v>742</v>
      </c>
      <c r="V86" s="175" t="s">
        <v>742</v>
      </c>
      <c r="W86" s="175" t="s">
        <v>420</v>
      </c>
      <c r="X86" s="175" t="s">
        <v>853</v>
      </c>
      <c r="Y86" s="175" t="s">
        <v>742</v>
      </c>
      <c r="Z86" s="175" t="s">
        <v>854</v>
      </c>
      <c r="AA86" s="175" t="s">
        <v>742</v>
      </c>
      <c r="AB86" s="175" t="s">
        <v>742</v>
      </c>
      <c r="AC86" s="175" t="s">
        <v>742</v>
      </c>
      <c r="AD86" s="175" t="s">
        <v>742</v>
      </c>
      <c r="AE86" s="175" t="s">
        <v>742</v>
      </c>
      <c r="AF86" s="175" t="s">
        <v>742</v>
      </c>
      <c r="AG86" s="175" t="s">
        <v>742</v>
      </c>
      <c r="AH86" s="175" t="s">
        <v>839</v>
      </c>
      <c r="AI86" s="175" t="s">
        <v>1170</v>
      </c>
      <c r="AJ86" s="175" t="s">
        <v>848</v>
      </c>
      <c r="AK86" s="175" t="s">
        <v>849</v>
      </c>
      <c r="AL86" s="175" t="s">
        <v>748</v>
      </c>
      <c r="AM86" s="175" t="s">
        <v>749</v>
      </c>
      <c r="AN86" s="175" t="s">
        <v>855</v>
      </c>
      <c r="AO86" s="175" t="s">
        <v>856</v>
      </c>
      <c r="AP86" s="175" t="s">
        <v>742</v>
      </c>
    </row>
    <row r="87" spans="1:42" s="173" customFormat="1" ht="15" x14ac:dyDescent="0.25">
      <c r="A87" s="175" t="s">
        <v>735</v>
      </c>
      <c r="B87" s="175" t="s">
        <v>839</v>
      </c>
      <c r="C87" s="175" t="s">
        <v>841</v>
      </c>
      <c r="D87" s="175" t="s">
        <v>842</v>
      </c>
      <c r="E87" s="176" t="s">
        <v>763</v>
      </c>
      <c r="F87" s="177">
        <v>43327</v>
      </c>
      <c r="G87" s="177">
        <v>43342</v>
      </c>
      <c r="H87" s="178">
        <v>641</v>
      </c>
      <c r="I87" s="178">
        <v>1</v>
      </c>
      <c r="J87" s="175" t="s">
        <v>871</v>
      </c>
      <c r="K87" s="175" t="s">
        <v>739</v>
      </c>
      <c r="L87" s="175" t="s">
        <v>883</v>
      </c>
      <c r="M87" s="175" t="s">
        <v>884</v>
      </c>
      <c r="N87" s="175" t="s">
        <v>874</v>
      </c>
      <c r="O87" s="179">
        <v>132423149</v>
      </c>
      <c r="P87" s="175" t="s">
        <v>64</v>
      </c>
      <c r="Q87" s="180">
        <v>132423149</v>
      </c>
      <c r="R87" s="175" t="s">
        <v>420</v>
      </c>
      <c r="S87" s="175" t="s">
        <v>420</v>
      </c>
      <c r="T87" s="175" t="s">
        <v>432</v>
      </c>
      <c r="U87" s="175" t="s">
        <v>742</v>
      </c>
      <c r="V87" s="175" t="s">
        <v>742</v>
      </c>
      <c r="W87" s="175" t="s">
        <v>420</v>
      </c>
      <c r="X87" s="175" t="s">
        <v>853</v>
      </c>
      <c r="Y87" s="175" t="s">
        <v>742</v>
      </c>
      <c r="Z87" s="175" t="s">
        <v>854</v>
      </c>
      <c r="AA87" s="175" t="s">
        <v>742</v>
      </c>
      <c r="AB87" s="175" t="s">
        <v>742</v>
      </c>
      <c r="AC87" s="175" t="s">
        <v>742</v>
      </c>
      <c r="AD87" s="175" t="s">
        <v>742</v>
      </c>
      <c r="AE87" s="175" t="s">
        <v>742</v>
      </c>
      <c r="AF87" s="175" t="s">
        <v>742</v>
      </c>
      <c r="AG87" s="175" t="s">
        <v>742</v>
      </c>
      <c r="AH87" s="175" t="s">
        <v>839</v>
      </c>
      <c r="AI87" s="175" t="s">
        <v>1170</v>
      </c>
      <c r="AJ87" s="175" t="s">
        <v>848</v>
      </c>
      <c r="AK87" s="175" t="s">
        <v>849</v>
      </c>
      <c r="AL87" s="175" t="s">
        <v>748</v>
      </c>
      <c r="AM87" s="175" t="s">
        <v>749</v>
      </c>
      <c r="AN87" s="175" t="s">
        <v>855</v>
      </c>
      <c r="AO87" s="175" t="s">
        <v>856</v>
      </c>
      <c r="AP87" s="175" t="s">
        <v>742</v>
      </c>
    </row>
    <row r="88" spans="1:42" s="173" customFormat="1" ht="15" x14ac:dyDescent="0.25">
      <c r="A88" s="175" t="s">
        <v>735</v>
      </c>
      <c r="B88" s="175" t="s">
        <v>839</v>
      </c>
      <c r="C88" s="175" t="s">
        <v>841</v>
      </c>
      <c r="D88" s="175" t="s">
        <v>842</v>
      </c>
      <c r="E88" s="176" t="s">
        <v>763</v>
      </c>
      <c r="F88" s="177">
        <v>43327</v>
      </c>
      <c r="G88" s="177">
        <v>43342</v>
      </c>
      <c r="H88" s="178">
        <v>641</v>
      </c>
      <c r="I88" s="178">
        <v>2</v>
      </c>
      <c r="J88" s="175" t="s">
        <v>871</v>
      </c>
      <c r="K88" s="175" t="s">
        <v>739</v>
      </c>
      <c r="L88" s="175" t="s">
        <v>883</v>
      </c>
      <c r="M88" s="175" t="s">
        <v>885</v>
      </c>
      <c r="N88" s="175" t="s">
        <v>874</v>
      </c>
      <c r="O88" s="179">
        <v>133886432</v>
      </c>
      <c r="P88" s="175" t="s">
        <v>64</v>
      </c>
      <c r="Q88" s="180">
        <v>133886432</v>
      </c>
      <c r="R88" s="175" t="s">
        <v>420</v>
      </c>
      <c r="S88" s="175" t="s">
        <v>420</v>
      </c>
      <c r="T88" s="175" t="s">
        <v>432</v>
      </c>
      <c r="U88" s="175" t="s">
        <v>742</v>
      </c>
      <c r="V88" s="175" t="s">
        <v>742</v>
      </c>
      <c r="W88" s="175" t="s">
        <v>420</v>
      </c>
      <c r="X88" s="175" t="s">
        <v>853</v>
      </c>
      <c r="Y88" s="175" t="s">
        <v>742</v>
      </c>
      <c r="Z88" s="175" t="s">
        <v>854</v>
      </c>
      <c r="AA88" s="175" t="s">
        <v>742</v>
      </c>
      <c r="AB88" s="175" t="s">
        <v>742</v>
      </c>
      <c r="AC88" s="175" t="s">
        <v>742</v>
      </c>
      <c r="AD88" s="175" t="s">
        <v>742</v>
      </c>
      <c r="AE88" s="175" t="s">
        <v>742</v>
      </c>
      <c r="AF88" s="175" t="s">
        <v>742</v>
      </c>
      <c r="AG88" s="175" t="s">
        <v>742</v>
      </c>
      <c r="AH88" s="175" t="s">
        <v>839</v>
      </c>
      <c r="AI88" s="175" t="s">
        <v>1170</v>
      </c>
      <c r="AJ88" s="175" t="s">
        <v>848</v>
      </c>
      <c r="AK88" s="175" t="s">
        <v>849</v>
      </c>
      <c r="AL88" s="175" t="s">
        <v>748</v>
      </c>
      <c r="AM88" s="175" t="s">
        <v>749</v>
      </c>
      <c r="AN88" s="175" t="s">
        <v>855</v>
      </c>
      <c r="AO88" s="175" t="s">
        <v>856</v>
      </c>
      <c r="AP88" s="175" t="s">
        <v>742</v>
      </c>
    </row>
    <row r="89" spans="1:42" s="173" customFormat="1" ht="15" x14ac:dyDescent="0.25">
      <c r="A89" s="175" t="s">
        <v>735</v>
      </c>
      <c r="B89" s="175" t="s">
        <v>839</v>
      </c>
      <c r="C89" s="175" t="s">
        <v>841</v>
      </c>
      <c r="D89" s="175" t="s">
        <v>842</v>
      </c>
      <c r="E89" s="176" t="s">
        <v>763</v>
      </c>
      <c r="F89" s="177">
        <v>43327</v>
      </c>
      <c r="G89" s="177">
        <v>43342</v>
      </c>
      <c r="H89" s="178">
        <v>641</v>
      </c>
      <c r="I89" s="178">
        <v>3</v>
      </c>
      <c r="J89" s="175" t="s">
        <v>871</v>
      </c>
      <c r="K89" s="175" t="s">
        <v>739</v>
      </c>
      <c r="L89" s="175" t="s">
        <v>883</v>
      </c>
      <c r="M89" s="175" t="s">
        <v>886</v>
      </c>
      <c r="N89" s="175" t="s">
        <v>874</v>
      </c>
      <c r="O89" s="179">
        <v>39910000</v>
      </c>
      <c r="P89" s="175" t="s">
        <v>64</v>
      </c>
      <c r="Q89" s="180">
        <v>39910000</v>
      </c>
      <c r="R89" s="175" t="s">
        <v>420</v>
      </c>
      <c r="S89" s="175" t="s">
        <v>420</v>
      </c>
      <c r="T89" s="175" t="s">
        <v>432</v>
      </c>
      <c r="U89" s="175" t="s">
        <v>742</v>
      </c>
      <c r="V89" s="175" t="s">
        <v>742</v>
      </c>
      <c r="W89" s="175" t="s">
        <v>420</v>
      </c>
      <c r="X89" s="175" t="s">
        <v>853</v>
      </c>
      <c r="Y89" s="175" t="s">
        <v>742</v>
      </c>
      <c r="Z89" s="175" t="s">
        <v>854</v>
      </c>
      <c r="AA89" s="175" t="s">
        <v>742</v>
      </c>
      <c r="AB89" s="175" t="s">
        <v>742</v>
      </c>
      <c r="AC89" s="175" t="s">
        <v>742</v>
      </c>
      <c r="AD89" s="175" t="s">
        <v>742</v>
      </c>
      <c r="AE89" s="175" t="s">
        <v>742</v>
      </c>
      <c r="AF89" s="175" t="s">
        <v>742</v>
      </c>
      <c r="AG89" s="175" t="s">
        <v>742</v>
      </c>
      <c r="AH89" s="175" t="s">
        <v>839</v>
      </c>
      <c r="AI89" s="175" t="s">
        <v>1170</v>
      </c>
      <c r="AJ89" s="175" t="s">
        <v>848</v>
      </c>
      <c r="AK89" s="175" t="s">
        <v>849</v>
      </c>
      <c r="AL89" s="175" t="s">
        <v>748</v>
      </c>
      <c r="AM89" s="175" t="s">
        <v>749</v>
      </c>
      <c r="AN89" s="175" t="s">
        <v>855</v>
      </c>
      <c r="AO89" s="175" t="s">
        <v>856</v>
      </c>
      <c r="AP89" s="175" t="s">
        <v>742</v>
      </c>
    </row>
    <row r="90" spans="1:42" s="173" customFormat="1" ht="15" x14ac:dyDescent="0.25">
      <c r="A90" s="175" t="s">
        <v>735</v>
      </c>
      <c r="B90" s="175" t="s">
        <v>839</v>
      </c>
      <c r="C90" s="175" t="s">
        <v>841</v>
      </c>
      <c r="D90" s="175" t="s">
        <v>842</v>
      </c>
      <c r="E90" s="176" t="s">
        <v>763</v>
      </c>
      <c r="F90" s="177">
        <v>43327</v>
      </c>
      <c r="G90" s="177">
        <v>43342</v>
      </c>
      <c r="H90" s="178">
        <v>641</v>
      </c>
      <c r="I90" s="178">
        <v>4</v>
      </c>
      <c r="J90" s="175" t="s">
        <v>871</v>
      </c>
      <c r="K90" s="175" t="s">
        <v>739</v>
      </c>
      <c r="L90" s="175" t="s">
        <v>883</v>
      </c>
      <c r="M90" s="175" t="s">
        <v>857</v>
      </c>
      <c r="N90" s="175" t="s">
        <v>874</v>
      </c>
      <c r="O90" s="179">
        <v>1086000</v>
      </c>
      <c r="P90" s="175" t="s">
        <v>64</v>
      </c>
      <c r="Q90" s="180">
        <v>1086000</v>
      </c>
      <c r="R90" s="175" t="s">
        <v>420</v>
      </c>
      <c r="S90" s="175" t="s">
        <v>420</v>
      </c>
      <c r="T90" s="175" t="s">
        <v>432</v>
      </c>
      <c r="U90" s="175" t="s">
        <v>742</v>
      </c>
      <c r="V90" s="175" t="s">
        <v>742</v>
      </c>
      <c r="W90" s="175" t="s">
        <v>420</v>
      </c>
      <c r="X90" s="175" t="s">
        <v>853</v>
      </c>
      <c r="Y90" s="175" t="s">
        <v>742</v>
      </c>
      <c r="Z90" s="175" t="s">
        <v>854</v>
      </c>
      <c r="AA90" s="175" t="s">
        <v>742</v>
      </c>
      <c r="AB90" s="175" t="s">
        <v>742</v>
      </c>
      <c r="AC90" s="175" t="s">
        <v>742</v>
      </c>
      <c r="AD90" s="175" t="s">
        <v>742</v>
      </c>
      <c r="AE90" s="175" t="s">
        <v>742</v>
      </c>
      <c r="AF90" s="175" t="s">
        <v>742</v>
      </c>
      <c r="AG90" s="175" t="s">
        <v>742</v>
      </c>
      <c r="AH90" s="175" t="s">
        <v>839</v>
      </c>
      <c r="AI90" s="175" t="s">
        <v>1170</v>
      </c>
      <c r="AJ90" s="175" t="s">
        <v>848</v>
      </c>
      <c r="AK90" s="175" t="s">
        <v>849</v>
      </c>
      <c r="AL90" s="175" t="s">
        <v>748</v>
      </c>
      <c r="AM90" s="175" t="s">
        <v>749</v>
      </c>
      <c r="AN90" s="175" t="s">
        <v>855</v>
      </c>
      <c r="AO90" s="175" t="s">
        <v>856</v>
      </c>
      <c r="AP90" s="175" t="s">
        <v>742</v>
      </c>
    </row>
    <row r="91" spans="1:42" s="173" customFormat="1" ht="15" x14ac:dyDescent="0.25">
      <c r="A91" s="175" t="s">
        <v>735</v>
      </c>
      <c r="B91" s="175" t="s">
        <v>839</v>
      </c>
      <c r="C91" s="175" t="s">
        <v>841</v>
      </c>
      <c r="D91" s="175" t="s">
        <v>842</v>
      </c>
      <c r="E91" s="176" t="s">
        <v>763</v>
      </c>
      <c r="F91" s="177">
        <v>43327</v>
      </c>
      <c r="G91" s="177">
        <v>43342</v>
      </c>
      <c r="H91" s="178">
        <v>641</v>
      </c>
      <c r="I91" s="178">
        <v>5</v>
      </c>
      <c r="J91" s="175" t="s">
        <v>871</v>
      </c>
      <c r="K91" s="175" t="s">
        <v>739</v>
      </c>
      <c r="L91" s="175" t="s">
        <v>883</v>
      </c>
      <c r="M91" s="175" t="s">
        <v>887</v>
      </c>
      <c r="N91" s="175" t="s">
        <v>874</v>
      </c>
      <c r="O91" s="179">
        <v>2930720</v>
      </c>
      <c r="P91" s="175" t="s">
        <v>64</v>
      </c>
      <c r="Q91" s="180">
        <v>2930720</v>
      </c>
      <c r="R91" s="175" t="s">
        <v>420</v>
      </c>
      <c r="S91" s="175" t="s">
        <v>420</v>
      </c>
      <c r="T91" s="175" t="s">
        <v>432</v>
      </c>
      <c r="U91" s="175" t="s">
        <v>742</v>
      </c>
      <c r="V91" s="175" t="s">
        <v>742</v>
      </c>
      <c r="W91" s="175" t="s">
        <v>420</v>
      </c>
      <c r="X91" s="175" t="s">
        <v>853</v>
      </c>
      <c r="Y91" s="175" t="s">
        <v>742</v>
      </c>
      <c r="Z91" s="175" t="s">
        <v>854</v>
      </c>
      <c r="AA91" s="175" t="s">
        <v>742</v>
      </c>
      <c r="AB91" s="175" t="s">
        <v>742</v>
      </c>
      <c r="AC91" s="175" t="s">
        <v>742</v>
      </c>
      <c r="AD91" s="175" t="s">
        <v>742</v>
      </c>
      <c r="AE91" s="175" t="s">
        <v>742</v>
      </c>
      <c r="AF91" s="175" t="s">
        <v>742</v>
      </c>
      <c r="AG91" s="175" t="s">
        <v>742</v>
      </c>
      <c r="AH91" s="175" t="s">
        <v>839</v>
      </c>
      <c r="AI91" s="175" t="s">
        <v>1170</v>
      </c>
      <c r="AJ91" s="175" t="s">
        <v>848</v>
      </c>
      <c r="AK91" s="175" t="s">
        <v>849</v>
      </c>
      <c r="AL91" s="175" t="s">
        <v>748</v>
      </c>
      <c r="AM91" s="175" t="s">
        <v>749</v>
      </c>
      <c r="AN91" s="175" t="s">
        <v>855</v>
      </c>
      <c r="AO91" s="175" t="s">
        <v>856</v>
      </c>
      <c r="AP91" s="175" t="s">
        <v>742</v>
      </c>
    </row>
    <row r="92" spans="1:42" s="173" customFormat="1" ht="15" x14ac:dyDescent="0.25">
      <c r="A92" s="175" t="s">
        <v>735</v>
      </c>
      <c r="B92" s="175" t="s">
        <v>839</v>
      </c>
      <c r="C92" s="175" t="s">
        <v>841</v>
      </c>
      <c r="D92" s="175" t="s">
        <v>842</v>
      </c>
      <c r="E92" s="176" t="s">
        <v>763</v>
      </c>
      <c r="F92" s="177">
        <v>43327</v>
      </c>
      <c r="G92" s="177">
        <v>43342</v>
      </c>
      <c r="H92" s="178">
        <v>641</v>
      </c>
      <c r="I92" s="178">
        <v>6</v>
      </c>
      <c r="J92" s="175" t="s">
        <v>871</v>
      </c>
      <c r="K92" s="175" t="s">
        <v>739</v>
      </c>
      <c r="L92" s="175" t="s">
        <v>883</v>
      </c>
      <c r="M92" s="175" t="s">
        <v>887</v>
      </c>
      <c r="N92" s="175" t="s">
        <v>874</v>
      </c>
      <c r="O92" s="179">
        <v>39407000</v>
      </c>
      <c r="P92" s="175" t="s">
        <v>64</v>
      </c>
      <c r="Q92" s="180">
        <v>39407000</v>
      </c>
      <c r="R92" s="175" t="s">
        <v>420</v>
      </c>
      <c r="S92" s="175" t="s">
        <v>420</v>
      </c>
      <c r="T92" s="175" t="s">
        <v>432</v>
      </c>
      <c r="U92" s="175" t="s">
        <v>742</v>
      </c>
      <c r="V92" s="175" t="s">
        <v>742</v>
      </c>
      <c r="W92" s="175" t="s">
        <v>420</v>
      </c>
      <c r="X92" s="175" t="s">
        <v>853</v>
      </c>
      <c r="Y92" s="175" t="s">
        <v>742</v>
      </c>
      <c r="Z92" s="175" t="s">
        <v>854</v>
      </c>
      <c r="AA92" s="175" t="s">
        <v>742</v>
      </c>
      <c r="AB92" s="175" t="s">
        <v>742</v>
      </c>
      <c r="AC92" s="175" t="s">
        <v>742</v>
      </c>
      <c r="AD92" s="175" t="s">
        <v>742</v>
      </c>
      <c r="AE92" s="175" t="s">
        <v>742</v>
      </c>
      <c r="AF92" s="175" t="s">
        <v>742</v>
      </c>
      <c r="AG92" s="175" t="s">
        <v>742</v>
      </c>
      <c r="AH92" s="175" t="s">
        <v>839</v>
      </c>
      <c r="AI92" s="175" t="s">
        <v>1170</v>
      </c>
      <c r="AJ92" s="175" t="s">
        <v>848</v>
      </c>
      <c r="AK92" s="175" t="s">
        <v>849</v>
      </c>
      <c r="AL92" s="175" t="s">
        <v>748</v>
      </c>
      <c r="AM92" s="175" t="s">
        <v>749</v>
      </c>
      <c r="AN92" s="175" t="s">
        <v>855</v>
      </c>
      <c r="AO92" s="175" t="s">
        <v>856</v>
      </c>
      <c r="AP92" s="175" t="s">
        <v>742</v>
      </c>
    </row>
    <row r="93" spans="1:42" s="173" customFormat="1" ht="15" x14ac:dyDescent="0.25">
      <c r="A93" s="175" t="s">
        <v>735</v>
      </c>
      <c r="B93" s="175" t="s">
        <v>839</v>
      </c>
      <c r="C93" s="175" t="s">
        <v>841</v>
      </c>
      <c r="D93" s="175" t="s">
        <v>842</v>
      </c>
      <c r="E93" s="176" t="s">
        <v>763</v>
      </c>
      <c r="F93" s="177">
        <v>43332</v>
      </c>
      <c r="G93" s="177">
        <v>43342</v>
      </c>
      <c r="H93" s="178">
        <v>639</v>
      </c>
      <c r="I93" s="178">
        <v>45</v>
      </c>
      <c r="J93" s="175" t="s">
        <v>850</v>
      </c>
      <c r="K93" s="175" t="s">
        <v>739</v>
      </c>
      <c r="L93" s="175" t="s">
        <v>888</v>
      </c>
      <c r="M93" s="175" t="s">
        <v>876</v>
      </c>
      <c r="N93" s="175" t="s">
        <v>874</v>
      </c>
      <c r="O93" s="179">
        <v>-41332000</v>
      </c>
      <c r="P93" s="175" t="s">
        <v>64</v>
      </c>
      <c r="Q93" s="180">
        <v>-41332000</v>
      </c>
      <c r="R93" s="175" t="s">
        <v>420</v>
      </c>
      <c r="S93" s="175" t="s">
        <v>420</v>
      </c>
      <c r="T93" s="175" t="s">
        <v>432</v>
      </c>
      <c r="U93" s="175" t="s">
        <v>742</v>
      </c>
      <c r="V93" s="175" t="s">
        <v>742</v>
      </c>
      <c r="W93" s="175" t="s">
        <v>420</v>
      </c>
      <c r="X93" s="175" t="s">
        <v>853</v>
      </c>
      <c r="Y93" s="175" t="s">
        <v>742</v>
      </c>
      <c r="Z93" s="175" t="s">
        <v>854</v>
      </c>
      <c r="AA93" s="175" t="s">
        <v>742</v>
      </c>
      <c r="AB93" s="175" t="s">
        <v>742</v>
      </c>
      <c r="AC93" s="175" t="s">
        <v>742</v>
      </c>
      <c r="AD93" s="175" t="s">
        <v>742</v>
      </c>
      <c r="AE93" s="175" t="s">
        <v>742</v>
      </c>
      <c r="AF93" s="175" t="s">
        <v>742</v>
      </c>
      <c r="AG93" s="175" t="s">
        <v>742</v>
      </c>
      <c r="AH93" s="175" t="s">
        <v>839</v>
      </c>
      <c r="AI93" s="175" t="s">
        <v>1170</v>
      </c>
      <c r="AJ93" s="175" t="s">
        <v>848</v>
      </c>
      <c r="AK93" s="175" t="s">
        <v>849</v>
      </c>
      <c r="AL93" s="175" t="s">
        <v>748</v>
      </c>
      <c r="AM93" s="175" t="s">
        <v>749</v>
      </c>
      <c r="AN93" s="175" t="s">
        <v>855</v>
      </c>
      <c r="AO93" s="175" t="s">
        <v>856</v>
      </c>
      <c r="AP93" s="175" t="s">
        <v>742</v>
      </c>
    </row>
    <row r="94" spans="1:42" s="173" customFormat="1" ht="15" x14ac:dyDescent="0.25">
      <c r="A94" s="175" t="s">
        <v>735</v>
      </c>
      <c r="B94" s="175" t="s">
        <v>839</v>
      </c>
      <c r="C94" s="175" t="s">
        <v>841</v>
      </c>
      <c r="D94" s="175" t="s">
        <v>842</v>
      </c>
      <c r="E94" s="176" t="s">
        <v>763</v>
      </c>
      <c r="F94" s="177">
        <v>43332</v>
      </c>
      <c r="G94" s="177">
        <v>43342</v>
      </c>
      <c r="H94" s="178">
        <v>639</v>
      </c>
      <c r="I94" s="178">
        <v>47</v>
      </c>
      <c r="J94" s="175" t="s">
        <v>850</v>
      </c>
      <c r="K94" s="175" t="s">
        <v>739</v>
      </c>
      <c r="L94" s="175" t="s">
        <v>888</v>
      </c>
      <c r="M94" s="175" t="s">
        <v>857</v>
      </c>
      <c r="N94" s="175" t="s">
        <v>874</v>
      </c>
      <c r="O94" s="179">
        <v>-1519000</v>
      </c>
      <c r="P94" s="175" t="s">
        <v>64</v>
      </c>
      <c r="Q94" s="180">
        <v>-1519000</v>
      </c>
      <c r="R94" s="175" t="s">
        <v>420</v>
      </c>
      <c r="S94" s="175" t="s">
        <v>420</v>
      </c>
      <c r="T94" s="175" t="s">
        <v>432</v>
      </c>
      <c r="U94" s="175" t="s">
        <v>742</v>
      </c>
      <c r="V94" s="175" t="s">
        <v>742</v>
      </c>
      <c r="W94" s="175" t="s">
        <v>420</v>
      </c>
      <c r="X94" s="175" t="s">
        <v>853</v>
      </c>
      <c r="Y94" s="175" t="s">
        <v>742</v>
      </c>
      <c r="Z94" s="175" t="s">
        <v>854</v>
      </c>
      <c r="AA94" s="175" t="s">
        <v>742</v>
      </c>
      <c r="AB94" s="175" t="s">
        <v>742</v>
      </c>
      <c r="AC94" s="175" t="s">
        <v>742</v>
      </c>
      <c r="AD94" s="175" t="s">
        <v>742</v>
      </c>
      <c r="AE94" s="175" t="s">
        <v>742</v>
      </c>
      <c r="AF94" s="175" t="s">
        <v>742</v>
      </c>
      <c r="AG94" s="175" t="s">
        <v>742</v>
      </c>
      <c r="AH94" s="175" t="s">
        <v>839</v>
      </c>
      <c r="AI94" s="175" t="s">
        <v>1170</v>
      </c>
      <c r="AJ94" s="175" t="s">
        <v>848</v>
      </c>
      <c r="AK94" s="175" t="s">
        <v>849</v>
      </c>
      <c r="AL94" s="175" t="s">
        <v>748</v>
      </c>
      <c r="AM94" s="175" t="s">
        <v>749</v>
      </c>
      <c r="AN94" s="175" t="s">
        <v>855</v>
      </c>
      <c r="AO94" s="175" t="s">
        <v>856</v>
      </c>
      <c r="AP94" s="175" t="s">
        <v>742</v>
      </c>
    </row>
    <row r="95" spans="1:42" s="173" customFormat="1" ht="15" x14ac:dyDescent="0.25">
      <c r="A95" s="175" t="s">
        <v>735</v>
      </c>
      <c r="B95" s="175" t="s">
        <v>839</v>
      </c>
      <c r="C95" s="175" t="s">
        <v>841</v>
      </c>
      <c r="D95" s="175" t="s">
        <v>842</v>
      </c>
      <c r="E95" s="176" t="s">
        <v>763</v>
      </c>
      <c r="F95" s="177">
        <v>43332</v>
      </c>
      <c r="G95" s="177">
        <v>43342</v>
      </c>
      <c r="H95" s="178">
        <v>639</v>
      </c>
      <c r="I95" s="178">
        <v>98</v>
      </c>
      <c r="J95" s="175" t="s">
        <v>850</v>
      </c>
      <c r="K95" s="175" t="s">
        <v>739</v>
      </c>
      <c r="L95" s="175" t="s">
        <v>888</v>
      </c>
      <c r="M95" s="175" t="s">
        <v>877</v>
      </c>
      <c r="N95" s="175" t="s">
        <v>874</v>
      </c>
      <c r="O95" s="179">
        <v>-3135200</v>
      </c>
      <c r="P95" s="175" t="s">
        <v>64</v>
      </c>
      <c r="Q95" s="180">
        <v>-3135200</v>
      </c>
      <c r="R95" s="175" t="s">
        <v>420</v>
      </c>
      <c r="S95" s="175" t="s">
        <v>420</v>
      </c>
      <c r="T95" s="175" t="s">
        <v>432</v>
      </c>
      <c r="U95" s="175" t="s">
        <v>742</v>
      </c>
      <c r="V95" s="175" t="s">
        <v>742</v>
      </c>
      <c r="W95" s="175" t="s">
        <v>420</v>
      </c>
      <c r="X95" s="175" t="s">
        <v>853</v>
      </c>
      <c r="Y95" s="175" t="s">
        <v>742</v>
      </c>
      <c r="Z95" s="175" t="s">
        <v>854</v>
      </c>
      <c r="AA95" s="175" t="s">
        <v>742</v>
      </c>
      <c r="AB95" s="175" t="s">
        <v>742</v>
      </c>
      <c r="AC95" s="175" t="s">
        <v>742</v>
      </c>
      <c r="AD95" s="175" t="s">
        <v>742</v>
      </c>
      <c r="AE95" s="175" t="s">
        <v>742</v>
      </c>
      <c r="AF95" s="175" t="s">
        <v>742</v>
      </c>
      <c r="AG95" s="175" t="s">
        <v>742</v>
      </c>
      <c r="AH95" s="175" t="s">
        <v>839</v>
      </c>
      <c r="AI95" s="175" t="s">
        <v>1170</v>
      </c>
      <c r="AJ95" s="175" t="s">
        <v>848</v>
      </c>
      <c r="AK95" s="175" t="s">
        <v>849</v>
      </c>
      <c r="AL95" s="175" t="s">
        <v>748</v>
      </c>
      <c r="AM95" s="175" t="s">
        <v>749</v>
      </c>
      <c r="AN95" s="175" t="s">
        <v>855</v>
      </c>
      <c r="AO95" s="175" t="s">
        <v>856</v>
      </c>
      <c r="AP95" s="175" t="s">
        <v>742</v>
      </c>
    </row>
    <row r="96" spans="1:42" s="173" customFormat="1" ht="15" x14ac:dyDescent="0.25">
      <c r="A96" s="175" t="s">
        <v>735</v>
      </c>
      <c r="B96" s="175" t="s">
        <v>839</v>
      </c>
      <c r="C96" s="175" t="s">
        <v>841</v>
      </c>
      <c r="D96" s="175" t="s">
        <v>842</v>
      </c>
      <c r="E96" s="176" t="s">
        <v>763</v>
      </c>
      <c r="F96" s="177">
        <v>43332</v>
      </c>
      <c r="G96" s="177">
        <v>43342</v>
      </c>
      <c r="H96" s="178">
        <v>639</v>
      </c>
      <c r="I96" s="178">
        <v>99</v>
      </c>
      <c r="J96" s="175" t="s">
        <v>850</v>
      </c>
      <c r="K96" s="175" t="s">
        <v>739</v>
      </c>
      <c r="L96" s="175" t="s">
        <v>888</v>
      </c>
      <c r="M96" s="175" t="s">
        <v>877</v>
      </c>
      <c r="N96" s="175" t="s">
        <v>874</v>
      </c>
      <c r="O96" s="179">
        <v>-40829000</v>
      </c>
      <c r="P96" s="175" t="s">
        <v>64</v>
      </c>
      <c r="Q96" s="180">
        <v>-40829000</v>
      </c>
      <c r="R96" s="175" t="s">
        <v>420</v>
      </c>
      <c r="S96" s="175" t="s">
        <v>420</v>
      </c>
      <c r="T96" s="175" t="s">
        <v>432</v>
      </c>
      <c r="U96" s="175" t="s">
        <v>742</v>
      </c>
      <c r="V96" s="175" t="s">
        <v>742</v>
      </c>
      <c r="W96" s="175" t="s">
        <v>420</v>
      </c>
      <c r="X96" s="175" t="s">
        <v>853</v>
      </c>
      <c r="Y96" s="175" t="s">
        <v>742</v>
      </c>
      <c r="Z96" s="175" t="s">
        <v>854</v>
      </c>
      <c r="AA96" s="175" t="s">
        <v>742</v>
      </c>
      <c r="AB96" s="175" t="s">
        <v>742</v>
      </c>
      <c r="AC96" s="175" t="s">
        <v>742</v>
      </c>
      <c r="AD96" s="175" t="s">
        <v>742</v>
      </c>
      <c r="AE96" s="175" t="s">
        <v>742</v>
      </c>
      <c r="AF96" s="175" t="s">
        <v>742</v>
      </c>
      <c r="AG96" s="175" t="s">
        <v>742</v>
      </c>
      <c r="AH96" s="175" t="s">
        <v>839</v>
      </c>
      <c r="AI96" s="175" t="s">
        <v>1170</v>
      </c>
      <c r="AJ96" s="175" t="s">
        <v>848</v>
      </c>
      <c r="AK96" s="175" t="s">
        <v>849</v>
      </c>
      <c r="AL96" s="175" t="s">
        <v>748</v>
      </c>
      <c r="AM96" s="175" t="s">
        <v>749</v>
      </c>
      <c r="AN96" s="175" t="s">
        <v>855</v>
      </c>
      <c r="AO96" s="175" t="s">
        <v>856</v>
      </c>
      <c r="AP96" s="175" t="s">
        <v>742</v>
      </c>
    </row>
    <row r="97" spans="1:42" s="173" customFormat="1" ht="15" hidden="1" x14ac:dyDescent="0.25">
      <c r="A97" s="175" t="s">
        <v>735</v>
      </c>
      <c r="B97" s="175" t="s">
        <v>839</v>
      </c>
      <c r="C97" s="175" t="s">
        <v>841</v>
      </c>
      <c r="D97" s="175" t="s">
        <v>842</v>
      </c>
      <c r="E97" s="176" t="s">
        <v>773</v>
      </c>
      <c r="F97" s="177">
        <v>43313</v>
      </c>
      <c r="G97" s="177">
        <v>43313</v>
      </c>
      <c r="H97" s="178">
        <v>631</v>
      </c>
      <c r="I97" s="178">
        <v>1</v>
      </c>
      <c r="J97" s="175" t="s">
        <v>843</v>
      </c>
      <c r="K97" s="175" t="s">
        <v>844</v>
      </c>
      <c r="L97" s="175" t="s">
        <v>742</v>
      </c>
      <c r="M97" s="175" t="s">
        <v>845</v>
      </c>
      <c r="N97" s="175" t="s">
        <v>874</v>
      </c>
      <c r="O97" s="179">
        <v>-5000930</v>
      </c>
      <c r="P97" s="175" t="s">
        <v>846</v>
      </c>
      <c r="Q97" s="180"/>
      <c r="R97" s="175" t="s">
        <v>420</v>
      </c>
      <c r="S97" s="175" t="s">
        <v>420</v>
      </c>
      <c r="T97" s="175" t="s">
        <v>432</v>
      </c>
      <c r="U97" s="175" t="s">
        <v>742</v>
      </c>
      <c r="V97" s="175" t="s">
        <v>742</v>
      </c>
      <c r="W97" s="175" t="s">
        <v>420</v>
      </c>
      <c r="X97" s="181" t="s">
        <v>742</v>
      </c>
      <c r="Y97" s="175" t="s">
        <v>742</v>
      </c>
      <c r="Z97" s="181" t="s">
        <v>742</v>
      </c>
      <c r="AA97" s="175" t="s">
        <v>742</v>
      </c>
      <c r="AB97" s="175" t="s">
        <v>742</v>
      </c>
      <c r="AC97" s="175" t="s">
        <v>742</v>
      </c>
      <c r="AD97" s="175" t="s">
        <v>742</v>
      </c>
      <c r="AE97" s="175" t="s">
        <v>742</v>
      </c>
      <c r="AF97" s="175" t="s">
        <v>742</v>
      </c>
      <c r="AG97" s="175" t="s">
        <v>742</v>
      </c>
      <c r="AH97" s="175" t="s">
        <v>839</v>
      </c>
      <c r="AI97" s="175" t="s">
        <v>1170</v>
      </c>
      <c r="AJ97" s="175" t="s">
        <v>848</v>
      </c>
      <c r="AK97" s="175" t="s">
        <v>849</v>
      </c>
      <c r="AL97" s="175" t="s">
        <v>748</v>
      </c>
      <c r="AM97" s="175" t="s">
        <v>749</v>
      </c>
      <c r="AN97" s="175" t="s">
        <v>742</v>
      </c>
      <c r="AO97" s="175" t="s">
        <v>742</v>
      </c>
      <c r="AP97" s="175" t="s">
        <v>742</v>
      </c>
    </row>
    <row r="98" spans="1:42" s="173" customFormat="1" ht="15" hidden="1" x14ac:dyDescent="0.25">
      <c r="A98" s="175" t="s">
        <v>735</v>
      </c>
      <c r="B98" s="175" t="s">
        <v>839</v>
      </c>
      <c r="C98" s="175" t="s">
        <v>841</v>
      </c>
      <c r="D98" s="175" t="s">
        <v>842</v>
      </c>
      <c r="E98" s="176" t="s">
        <v>773</v>
      </c>
      <c r="F98" s="177">
        <v>43312</v>
      </c>
      <c r="G98" s="177">
        <v>43312</v>
      </c>
      <c r="H98" s="178">
        <v>625</v>
      </c>
      <c r="I98" s="178">
        <v>5</v>
      </c>
      <c r="J98" s="175" t="s">
        <v>859</v>
      </c>
      <c r="K98" s="175" t="s">
        <v>739</v>
      </c>
      <c r="L98" s="175" t="s">
        <v>889</v>
      </c>
      <c r="M98" s="175" t="s">
        <v>890</v>
      </c>
      <c r="N98" s="175" t="s">
        <v>742</v>
      </c>
      <c r="O98" s="179">
        <v>-125050909</v>
      </c>
      <c r="P98" s="175" t="s">
        <v>846</v>
      </c>
      <c r="Q98" s="180">
        <v>-5502.24</v>
      </c>
      <c r="R98" s="175" t="s">
        <v>420</v>
      </c>
      <c r="S98" s="175" t="s">
        <v>420</v>
      </c>
      <c r="T98" s="175" t="s">
        <v>432</v>
      </c>
      <c r="U98" s="175" t="s">
        <v>742</v>
      </c>
      <c r="V98" s="175" t="s">
        <v>742</v>
      </c>
      <c r="W98" s="175" t="s">
        <v>420</v>
      </c>
      <c r="X98" s="175" t="s">
        <v>853</v>
      </c>
      <c r="Y98" s="175" t="s">
        <v>742</v>
      </c>
      <c r="Z98" s="175" t="s">
        <v>865</v>
      </c>
      <c r="AA98" s="175" t="s">
        <v>742</v>
      </c>
      <c r="AB98" s="175" t="s">
        <v>742</v>
      </c>
      <c r="AC98" s="175" t="s">
        <v>742</v>
      </c>
      <c r="AD98" s="175" t="s">
        <v>742</v>
      </c>
      <c r="AE98" s="175" t="s">
        <v>742</v>
      </c>
      <c r="AF98" s="175" t="s">
        <v>742</v>
      </c>
      <c r="AG98" s="175" t="s">
        <v>742</v>
      </c>
      <c r="AH98" s="175" t="s">
        <v>839</v>
      </c>
      <c r="AI98" s="175" t="s">
        <v>1170</v>
      </c>
      <c r="AJ98" s="175" t="s">
        <v>848</v>
      </c>
      <c r="AK98" s="175" t="s">
        <v>849</v>
      </c>
      <c r="AL98" s="175" t="s">
        <v>748</v>
      </c>
      <c r="AM98" s="175" t="s">
        <v>749</v>
      </c>
      <c r="AN98" s="175" t="s">
        <v>855</v>
      </c>
      <c r="AO98" s="175" t="s">
        <v>856</v>
      </c>
      <c r="AP98" s="175" t="s">
        <v>742</v>
      </c>
    </row>
    <row r="99" spans="1:42" s="173" customFormat="1" ht="15" hidden="1" x14ac:dyDescent="0.25">
      <c r="A99" s="175" t="s">
        <v>735</v>
      </c>
      <c r="B99" s="175" t="s">
        <v>839</v>
      </c>
      <c r="C99" s="175" t="s">
        <v>841</v>
      </c>
      <c r="D99" s="175" t="s">
        <v>842</v>
      </c>
      <c r="E99" s="176" t="s">
        <v>773</v>
      </c>
      <c r="F99" s="177">
        <v>43312</v>
      </c>
      <c r="G99" s="177">
        <v>43312</v>
      </c>
      <c r="H99" s="178">
        <v>625</v>
      </c>
      <c r="I99" s="178">
        <v>6</v>
      </c>
      <c r="J99" s="175" t="s">
        <v>859</v>
      </c>
      <c r="K99" s="175" t="s">
        <v>739</v>
      </c>
      <c r="L99" s="175" t="s">
        <v>889</v>
      </c>
      <c r="M99" s="175" t="s">
        <v>891</v>
      </c>
      <c r="N99" s="175" t="s">
        <v>742</v>
      </c>
      <c r="O99" s="179">
        <v>-89989091</v>
      </c>
      <c r="P99" s="175" t="s">
        <v>846</v>
      </c>
      <c r="Q99" s="180">
        <v>-3959.52</v>
      </c>
      <c r="R99" s="175" t="s">
        <v>420</v>
      </c>
      <c r="S99" s="175" t="s">
        <v>420</v>
      </c>
      <c r="T99" s="175" t="s">
        <v>432</v>
      </c>
      <c r="U99" s="175" t="s">
        <v>742</v>
      </c>
      <c r="V99" s="175" t="s">
        <v>742</v>
      </c>
      <c r="W99" s="175" t="s">
        <v>420</v>
      </c>
      <c r="X99" s="175" t="s">
        <v>853</v>
      </c>
      <c r="Y99" s="175" t="s">
        <v>742</v>
      </c>
      <c r="Z99" s="175" t="s">
        <v>867</v>
      </c>
      <c r="AA99" s="175" t="s">
        <v>742</v>
      </c>
      <c r="AB99" s="175" t="s">
        <v>742</v>
      </c>
      <c r="AC99" s="175" t="s">
        <v>742</v>
      </c>
      <c r="AD99" s="175" t="s">
        <v>742</v>
      </c>
      <c r="AE99" s="175" t="s">
        <v>742</v>
      </c>
      <c r="AF99" s="175" t="s">
        <v>742</v>
      </c>
      <c r="AG99" s="175" t="s">
        <v>742</v>
      </c>
      <c r="AH99" s="175" t="s">
        <v>839</v>
      </c>
      <c r="AI99" s="175" t="s">
        <v>1170</v>
      </c>
      <c r="AJ99" s="175" t="s">
        <v>848</v>
      </c>
      <c r="AK99" s="175" t="s">
        <v>849</v>
      </c>
      <c r="AL99" s="175" t="s">
        <v>748</v>
      </c>
      <c r="AM99" s="175" t="s">
        <v>749</v>
      </c>
      <c r="AN99" s="175" t="s">
        <v>855</v>
      </c>
      <c r="AO99" s="175" t="s">
        <v>856</v>
      </c>
      <c r="AP99" s="175" t="s">
        <v>742</v>
      </c>
    </row>
    <row r="100" spans="1:42" s="173" customFormat="1" ht="15" x14ac:dyDescent="0.25">
      <c r="A100" s="175" t="s">
        <v>735</v>
      </c>
      <c r="B100" s="175" t="s">
        <v>839</v>
      </c>
      <c r="C100" s="175" t="s">
        <v>841</v>
      </c>
      <c r="D100" s="175" t="s">
        <v>842</v>
      </c>
      <c r="E100" s="176" t="s">
        <v>773</v>
      </c>
      <c r="F100" s="177">
        <v>43308</v>
      </c>
      <c r="G100" s="177">
        <v>43308</v>
      </c>
      <c r="H100" s="178">
        <v>619</v>
      </c>
      <c r="I100" s="178">
        <v>4</v>
      </c>
      <c r="J100" s="175" t="s">
        <v>859</v>
      </c>
      <c r="K100" s="175" t="s">
        <v>739</v>
      </c>
      <c r="L100" s="175" t="s">
        <v>892</v>
      </c>
      <c r="M100" s="175" t="s">
        <v>884</v>
      </c>
      <c r="N100" s="175" t="s">
        <v>874</v>
      </c>
      <c r="O100" s="179">
        <v>-132423149</v>
      </c>
      <c r="P100" s="175" t="s">
        <v>64</v>
      </c>
      <c r="Q100" s="180">
        <v>-132423149</v>
      </c>
      <c r="R100" s="175" t="s">
        <v>420</v>
      </c>
      <c r="S100" s="175" t="s">
        <v>420</v>
      </c>
      <c r="T100" s="175" t="s">
        <v>432</v>
      </c>
      <c r="U100" s="175" t="s">
        <v>742</v>
      </c>
      <c r="V100" s="175" t="s">
        <v>742</v>
      </c>
      <c r="W100" s="175" t="s">
        <v>420</v>
      </c>
      <c r="X100" s="175" t="s">
        <v>853</v>
      </c>
      <c r="Y100" s="175" t="s">
        <v>742</v>
      </c>
      <c r="Z100" s="175" t="s">
        <v>854</v>
      </c>
      <c r="AA100" s="175" t="s">
        <v>742</v>
      </c>
      <c r="AB100" s="175" t="s">
        <v>742</v>
      </c>
      <c r="AC100" s="175" t="s">
        <v>742</v>
      </c>
      <c r="AD100" s="175" t="s">
        <v>742</v>
      </c>
      <c r="AE100" s="175" t="s">
        <v>742</v>
      </c>
      <c r="AF100" s="175" t="s">
        <v>742</v>
      </c>
      <c r="AG100" s="175" t="s">
        <v>742</v>
      </c>
      <c r="AH100" s="175" t="s">
        <v>839</v>
      </c>
      <c r="AI100" s="175" t="s">
        <v>1170</v>
      </c>
      <c r="AJ100" s="175" t="s">
        <v>848</v>
      </c>
      <c r="AK100" s="175" t="s">
        <v>849</v>
      </c>
      <c r="AL100" s="175" t="s">
        <v>748</v>
      </c>
      <c r="AM100" s="175" t="s">
        <v>749</v>
      </c>
      <c r="AN100" s="175" t="s">
        <v>855</v>
      </c>
      <c r="AO100" s="175" t="s">
        <v>856</v>
      </c>
      <c r="AP100" s="175" t="s">
        <v>742</v>
      </c>
    </row>
    <row r="101" spans="1:42" s="173" customFormat="1" ht="15" x14ac:dyDescent="0.25">
      <c r="A101" s="175" t="s">
        <v>735</v>
      </c>
      <c r="B101" s="175" t="s">
        <v>839</v>
      </c>
      <c r="C101" s="175" t="s">
        <v>841</v>
      </c>
      <c r="D101" s="175" t="s">
        <v>842</v>
      </c>
      <c r="E101" s="176" t="s">
        <v>773</v>
      </c>
      <c r="F101" s="177">
        <v>43308</v>
      </c>
      <c r="G101" s="177">
        <v>43308</v>
      </c>
      <c r="H101" s="178">
        <v>619</v>
      </c>
      <c r="I101" s="178">
        <v>7</v>
      </c>
      <c r="J101" s="175" t="s">
        <v>859</v>
      </c>
      <c r="K101" s="175" t="s">
        <v>739</v>
      </c>
      <c r="L101" s="175" t="s">
        <v>892</v>
      </c>
      <c r="M101" s="175" t="s">
        <v>885</v>
      </c>
      <c r="N101" s="175" t="s">
        <v>874</v>
      </c>
      <c r="O101" s="179">
        <v>-133886432</v>
      </c>
      <c r="P101" s="175" t="s">
        <v>64</v>
      </c>
      <c r="Q101" s="180">
        <v>-133886432</v>
      </c>
      <c r="R101" s="175" t="s">
        <v>420</v>
      </c>
      <c r="S101" s="175" t="s">
        <v>420</v>
      </c>
      <c r="T101" s="175" t="s">
        <v>432</v>
      </c>
      <c r="U101" s="175" t="s">
        <v>742</v>
      </c>
      <c r="V101" s="175" t="s">
        <v>742</v>
      </c>
      <c r="W101" s="175" t="s">
        <v>420</v>
      </c>
      <c r="X101" s="175" t="s">
        <v>853</v>
      </c>
      <c r="Y101" s="175" t="s">
        <v>742</v>
      </c>
      <c r="Z101" s="175" t="s">
        <v>854</v>
      </c>
      <c r="AA101" s="175" t="s">
        <v>742</v>
      </c>
      <c r="AB101" s="175" t="s">
        <v>742</v>
      </c>
      <c r="AC101" s="175" t="s">
        <v>742</v>
      </c>
      <c r="AD101" s="175" t="s">
        <v>742</v>
      </c>
      <c r="AE101" s="175" t="s">
        <v>742</v>
      </c>
      <c r="AF101" s="175" t="s">
        <v>742</v>
      </c>
      <c r="AG101" s="175" t="s">
        <v>742</v>
      </c>
      <c r="AH101" s="175" t="s">
        <v>839</v>
      </c>
      <c r="AI101" s="175" t="s">
        <v>1170</v>
      </c>
      <c r="AJ101" s="175" t="s">
        <v>848</v>
      </c>
      <c r="AK101" s="175" t="s">
        <v>849</v>
      </c>
      <c r="AL101" s="175" t="s">
        <v>748</v>
      </c>
      <c r="AM101" s="175" t="s">
        <v>749</v>
      </c>
      <c r="AN101" s="175" t="s">
        <v>855</v>
      </c>
      <c r="AO101" s="175" t="s">
        <v>856</v>
      </c>
      <c r="AP101" s="175" t="s">
        <v>742</v>
      </c>
    </row>
    <row r="102" spans="1:42" s="173" customFormat="1" ht="15" x14ac:dyDescent="0.25">
      <c r="A102" s="175" t="s">
        <v>735</v>
      </c>
      <c r="B102" s="175" t="s">
        <v>839</v>
      </c>
      <c r="C102" s="175" t="s">
        <v>841</v>
      </c>
      <c r="D102" s="175" t="s">
        <v>842</v>
      </c>
      <c r="E102" s="176" t="s">
        <v>773</v>
      </c>
      <c r="F102" s="177">
        <v>43301</v>
      </c>
      <c r="G102" s="177">
        <v>43308</v>
      </c>
      <c r="H102" s="178">
        <v>613</v>
      </c>
      <c r="I102" s="178">
        <v>52</v>
      </c>
      <c r="J102" s="175" t="s">
        <v>850</v>
      </c>
      <c r="K102" s="175" t="s">
        <v>739</v>
      </c>
      <c r="L102" s="175" t="s">
        <v>893</v>
      </c>
      <c r="M102" s="175" t="s">
        <v>886</v>
      </c>
      <c r="N102" s="175" t="s">
        <v>874</v>
      </c>
      <c r="O102" s="179">
        <v>-39910000</v>
      </c>
      <c r="P102" s="175" t="s">
        <v>64</v>
      </c>
      <c r="Q102" s="180">
        <v>-39910000</v>
      </c>
      <c r="R102" s="175" t="s">
        <v>420</v>
      </c>
      <c r="S102" s="175" t="s">
        <v>420</v>
      </c>
      <c r="T102" s="175" t="s">
        <v>432</v>
      </c>
      <c r="U102" s="175" t="s">
        <v>742</v>
      </c>
      <c r="V102" s="175" t="s">
        <v>742</v>
      </c>
      <c r="W102" s="175" t="s">
        <v>420</v>
      </c>
      <c r="X102" s="175" t="s">
        <v>853</v>
      </c>
      <c r="Y102" s="175" t="s">
        <v>742</v>
      </c>
      <c r="Z102" s="175" t="s">
        <v>854</v>
      </c>
      <c r="AA102" s="175" t="s">
        <v>742</v>
      </c>
      <c r="AB102" s="175" t="s">
        <v>742</v>
      </c>
      <c r="AC102" s="175" t="s">
        <v>742</v>
      </c>
      <c r="AD102" s="175" t="s">
        <v>742</v>
      </c>
      <c r="AE102" s="175" t="s">
        <v>742</v>
      </c>
      <c r="AF102" s="175" t="s">
        <v>742</v>
      </c>
      <c r="AG102" s="175" t="s">
        <v>742</v>
      </c>
      <c r="AH102" s="175" t="s">
        <v>839</v>
      </c>
      <c r="AI102" s="175" t="s">
        <v>1170</v>
      </c>
      <c r="AJ102" s="175" t="s">
        <v>848</v>
      </c>
      <c r="AK102" s="175" t="s">
        <v>849</v>
      </c>
      <c r="AL102" s="175" t="s">
        <v>748</v>
      </c>
      <c r="AM102" s="175" t="s">
        <v>749</v>
      </c>
      <c r="AN102" s="175" t="s">
        <v>855</v>
      </c>
      <c r="AO102" s="175" t="s">
        <v>856</v>
      </c>
      <c r="AP102" s="175" t="s">
        <v>742</v>
      </c>
    </row>
    <row r="103" spans="1:42" s="173" customFormat="1" ht="15" x14ac:dyDescent="0.25">
      <c r="A103" s="175" t="s">
        <v>735</v>
      </c>
      <c r="B103" s="175" t="s">
        <v>839</v>
      </c>
      <c r="C103" s="175" t="s">
        <v>841</v>
      </c>
      <c r="D103" s="175" t="s">
        <v>842</v>
      </c>
      <c r="E103" s="176" t="s">
        <v>773</v>
      </c>
      <c r="F103" s="177">
        <v>43301</v>
      </c>
      <c r="G103" s="177">
        <v>43308</v>
      </c>
      <c r="H103" s="178">
        <v>613</v>
      </c>
      <c r="I103" s="178">
        <v>54</v>
      </c>
      <c r="J103" s="175" t="s">
        <v>850</v>
      </c>
      <c r="K103" s="175" t="s">
        <v>739</v>
      </c>
      <c r="L103" s="175" t="s">
        <v>893</v>
      </c>
      <c r="M103" s="175" t="s">
        <v>857</v>
      </c>
      <c r="N103" s="175" t="s">
        <v>874</v>
      </c>
      <c r="O103" s="179">
        <v>-1086000</v>
      </c>
      <c r="P103" s="175" t="s">
        <v>64</v>
      </c>
      <c r="Q103" s="180">
        <v>-1086000</v>
      </c>
      <c r="R103" s="175" t="s">
        <v>420</v>
      </c>
      <c r="S103" s="175" t="s">
        <v>420</v>
      </c>
      <c r="T103" s="175" t="s">
        <v>432</v>
      </c>
      <c r="U103" s="175" t="s">
        <v>742</v>
      </c>
      <c r="V103" s="175" t="s">
        <v>742</v>
      </c>
      <c r="W103" s="175" t="s">
        <v>420</v>
      </c>
      <c r="X103" s="175" t="s">
        <v>853</v>
      </c>
      <c r="Y103" s="175" t="s">
        <v>742</v>
      </c>
      <c r="Z103" s="175" t="s">
        <v>854</v>
      </c>
      <c r="AA103" s="175" t="s">
        <v>742</v>
      </c>
      <c r="AB103" s="175" t="s">
        <v>742</v>
      </c>
      <c r="AC103" s="175" t="s">
        <v>742</v>
      </c>
      <c r="AD103" s="175" t="s">
        <v>742</v>
      </c>
      <c r="AE103" s="175" t="s">
        <v>742</v>
      </c>
      <c r="AF103" s="175" t="s">
        <v>742</v>
      </c>
      <c r="AG103" s="175" t="s">
        <v>742</v>
      </c>
      <c r="AH103" s="175" t="s">
        <v>839</v>
      </c>
      <c r="AI103" s="175" t="s">
        <v>1170</v>
      </c>
      <c r="AJ103" s="175" t="s">
        <v>848</v>
      </c>
      <c r="AK103" s="175" t="s">
        <v>849</v>
      </c>
      <c r="AL103" s="175" t="s">
        <v>748</v>
      </c>
      <c r="AM103" s="175" t="s">
        <v>749</v>
      </c>
      <c r="AN103" s="175" t="s">
        <v>855</v>
      </c>
      <c r="AO103" s="175" t="s">
        <v>856</v>
      </c>
      <c r="AP103" s="175" t="s">
        <v>742</v>
      </c>
    </row>
    <row r="104" spans="1:42" s="173" customFormat="1" ht="15" x14ac:dyDescent="0.25">
      <c r="A104" s="175" t="s">
        <v>735</v>
      </c>
      <c r="B104" s="175" t="s">
        <v>839</v>
      </c>
      <c r="C104" s="175" t="s">
        <v>841</v>
      </c>
      <c r="D104" s="175" t="s">
        <v>842</v>
      </c>
      <c r="E104" s="176" t="s">
        <v>773</v>
      </c>
      <c r="F104" s="177">
        <v>43301</v>
      </c>
      <c r="G104" s="177">
        <v>43308</v>
      </c>
      <c r="H104" s="178">
        <v>613</v>
      </c>
      <c r="I104" s="178">
        <v>103</v>
      </c>
      <c r="J104" s="175" t="s">
        <v>850</v>
      </c>
      <c r="K104" s="175" t="s">
        <v>739</v>
      </c>
      <c r="L104" s="175" t="s">
        <v>893</v>
      </c>
      <c r="M104" s="175" t="s">
        <v>887</v>
      </c>
      <c r="N104" s="175" t="s">
        <v>874</v>
      </c>
      <c r="O104" s="179">
        <v>-2930720</v>
      </c>
      <c r="P104" s="175" t="s">
        <v>64</v>
      </c>
      <c r="Q104" s="180">
        <v>-2930720</v>
      </c>
      <c r="R104" s="175" t="s">
        <v>420</v>
      </c>
      <c r="S104" s="175" t="s">
        <v>420</v>
      </c>
      <c r="T104" s="175" t="s">
        <v>432</v>
      </c>
      <c r="U104" s="175" t="s">
        <v>742</v>
      </c>
      <c r="V104" s="175" t="s">
        <v>742</v>
      </c>
      <c r="W104" s="175" t="s">
        <v>420</v>
      </c>
      <c r="X104" s="175" t="s">
        <v>853</v>
      </c>
      <c r="Y104" s="175" t="s">
        <v>742</v>
      </c>
      <c r="Z104" s="175" t="s">
        <v>854</v>
      </c>
      <c r="AA104" s="175" t="s">
        <v>742</v>
      </c>
      <c r="AB104" s="175" t="s">
        <v>742</v>
      </c>
      <c r="AC104" s="175" t="s">
        <v>742</v>
      </c>
      <c r="AD104" s="175" t="s">
        <v>742</v>
      </c>
      <c r="AE104" s="175" t="s">
        <v>742</v>
      </c>
      <c r="AF104" s="175" t="s">
        <v>742</v>
      </c>
      <c r="AG104" s="175" t="s">
        <v>742</v>
      </c>
      <c r="AH104" s="175" t="s">
        <v>839</v>
      </c>
      <c r="AI104" s="175" t="s">
        <v>1170</v>
      </c>
      <c r="AJ104" s="175" t="s">
        <v>848</v>
      </c>
      <c r="AK104" s="175" t="s">
        <v>849</v>
      </c>
      <c r="AL104" s="175" t="s">
        <v>748</v>
      </c>
      <c r="AM104" s="175" t="s">
        <v>749</v>
      </c>
      <c r="AN104" s="175" t="s">
        <v>855</v>
      </c>
      <c r="AO104" s="175" t="s">
        <v>856</v>
      </c>
      <c r="AP104" s="175" t="s">
        <v>742</v>
      </c>
    </row>
    <row r="105" spans="1:42" s="173" customFormat="1" ht="15" x14ac:dyDescent="0.25">
      <c r="A105" s="175" t="s">
        <v>735</v>
      </c>
      <c r="B105" s="175" t="s">
        <v>839</v>
      </c>
      <c r="C105" s="175" t="s">
        <v>841</v>
      </c>
      <c r="D105" s="175" t="s">
        <v>842</v>
      </c>
      <c r="E105" s="176" t="s">
        <v>773</v>
      </c>
      <c r="F105" s="177">
        <v>43301</v>
      </c>
      <c r="G105" s="177">
        <v>43308</v>
      </c>
      <c r="H105" s="178">
        <v>613</v>
      </c>
      <c r="I105" s="178">
        <v>104</v>
      </c>
      <c r="J105" s="175" t="s">
        <v>850</v>
      </c>
      <c r="K105" s="175" t="s">
        <v>739</v>
      </c>
      <c r="L105" s="175" t="s">
        <v>893</v>
      </c>
      <c r="M105" s="175" t="s">
        <v>887</v>
      </c>
      <c r="N105" s="175" t="s">
        <v>874</v>
      </c>
      <c r="O105" s="179">
        <v>-39407000</v>
      </c>
      <c r="P105" s="175" t="s">
        <v>64</v>
      </c>
      <c r="Q105" s="180">
        <v>-39407000</v>
      </c>
      <c r="R105" s="175" t="s">
        <v>420</v>
      </c>
      <c r="S105" s="175" t="s">
        <v>420</v>
      </c>
      <c r="T105" s="175" t="s">
        <v>432</v>
      </c>
      <c r="U105" s="175" t="s">
        <v>742</v>
      </c>
      <c r="V105" s="175" t="s">
        <v>742</v>
      </c>
      <c r="W105" s="175" t="s">
        <v>420</v>
      </c>
      <c r="X105" s="175" t="s">
        <v>853</v>
      </c>
      <c r="Y105" s="175" t="s">
        <v>742</v>
      </c>
      <c r="Z105" s="175" t="s">
        <v>854</v>
      </c>
      <c r="AA105" s="175" t="s">
        <v>742</v>
      </c>
      <c r="AB105" s="175" t="s">
        <v>742</v>
      </c>
      <c r="AC105" s="175" t="s">
        <v>742</v>
      </c>
      <c r="AD105" s="175" t="s">
        <v>742</v>
      </c>
      <c r="AE105" s="175" t="s">
        <v>742</v>
      </c>
      <c r="AF105" s="175" t="s">
        <v>742</v>
      </c>
      <c r="AG105" s="175" t="s">
        <v>742</v>
      </c>
      <c r="AH105" s="175" t="s">
        <v>839</v>
      </c>
      <c r="AI105" s="175" t="s">
        <v>1170</v>
      </c>
      <c r="AJ105" s="175" t="s">
        <v>848</v>
      </c>
      <c r="AK105" s="175" t="s">
        <v>849</v>
      </c>
      <c r="AL105" s="175" t="s">
        <v>748</v>
      </c>
      <c r="AM105" s="175" t="s">
        <v>749</v>
      </c>
      <c r="AN105" s="175" t="s">
        <v>855</v>
      </c>
      <c r="AO105" s="175" t="s">
        <v>856</v>
      </c>
      <c r="AP105" s="175" t="s">
        <v>742</v>
      </c>
    </row>
    <row r="106" spans="1:42" s="173" customFormat="1" ht="15" x14ac:dyDescent="0.25">
      <c r="A106" s="175" t="s">
        <v>735</v>
      </c>
      <c r="B106" s="175" t="s">
        <v>839</v>
      </c>
      <c r="C106" s="175" t="s">
        <v>841</v>
      </c>
      <c r="D106" s="175" t="s">
        <v>842</v>
      </c>
      <c r="E106" s="176" t="s">
        <v>773</v>
      </c>
      <c r="F106" s="177">
        <v>43301</v>
      </c>
      <c r="G106" s="177">
        <v>43307</v>
      </c>
      <c r="H106" s="178">
        <v>608</v>
      </c>
      <c r="I106" s="178">
        <v>1</v>
      </c>
      <c r="J106" s="175" t="s">
        <v>871</v>
      </c>
      <c r="K106" s="175" t="s">
        <v>739</v>
      </c>
      <c r="L106" s="175" t="s">
        <v>894</v>
      </c>
      <c r="M106" s="175" t="s">
        <v>895</v>
      </c>
      <c r="N106" s="175" t="s">
        <v>874</v>
      </c>
      <c r="O106" s="179">
        <v>132423149</v>
      </c>
      <c r="P106" s="175" t="s">
        <v>64</v>
      </c>
      <c r="Q106" s="180">
        <v>132423149</v>
      </c>
      <c r="R106" s="175" t="s">
        <v>420</v>
      </c>
      <c r="S106" s="175" t="s">
        <v>420</v>
      </c>
      <c r="T106" s="175" t="s">
        <v>432</v>
      </c>
      <c r="U106" s="175" t="s">
        <v>742</v>
      </c>
      <c r="V106" s="175" t="s">
        <v>742</v>
      </c>
      <c r="W106" s="175" t="s">
        <v>420</v>
      </c>
      <c r="X106" s="175" t="s">
        <v>853</v>
      </c>
      <c r="Y106" s="175" t="s">
        <v>742</v>
      </c>
      <c r="Z106" s="175" t="s">
        <v>854</v>
      </c>
      <c r="AA106" s="175" t="s">
        <v>742</v>
      </c>
      <c r="AB106" s="175" t="s">
        <v>742</v>
      </c>
      <c r="AC106" s="175" t="s">
        <v>742</v>
      </c>
      <c r="AD106" s="175" t="s">
        <v>742</v>
      </c>
      <c r="AE106" s="175" t="s">
        <v>742</v>
      </c>
      <c r="AF106" s="175" t="s">
        <v>742</v>
      </c>
      <c r="AG106" s="175" t="s">
        <v>742</v>
      </c>
      <c r="AH106" s="175" t="s">
        <v>839</v>
      </c>
      <c r="AI106" s="175" t="s">
        <v>1170</v>
      </c>
      <c r="AJ106" s="175" t="s">
        <v>848</v>
      </c>
      <c r="AK106" s="175" t="s">
        <v>849</v>
      </c>
      <c r="AL106" s="175" t="s">
        <v>748</v>
      </c>
      <c r="AM106" s="175" t="s">
        <v>749</v>
      </c>
      <c r="AN106" s="175" t="s">
        <v>855</v>
      </c>
      <c r="AO106" s="175" t="s">
        <v>856</v>
      </c>
      <c r="AP106" s="175" t="s">
        <v>742</v>
      </c>
    </row>
    <row r="107" spans="1:42" s="173" customFormat="1" ht="15" x14ac:dyDescent="0.25">
      <c r="A107" s="175" t="s">
        <v>735</v>
      </c>
      <c r="B107" s="175" t="s">
        <v>839</v>
      </c>
      <c r="C107" s="175" t="s">
        <v>841</v>
      </c>
      <c r="D107" s="175" t="s">
        <v>842</v>
      </c>
      <c r="E107" s="176" t="s">
        <v>773</v>
      </c>
      <c r="F107" s="177">
        <v>43301</v>
      </c>
      <c r="G107" s="177">
        <v>43307</v>
      </c>
      <c r="H107" s="178">
        <v>608</v>
      </c>
      <c r="I107" s="178">
        <v>2</v>
      </c>
      <c r="J107" s="175" t="s">
        <v>871</v>
      </c>
      <c r="K107" s="175" t="s">
        <v>739</v>
      </c>
      <c r="L107" s="175" t="s">
        <v>894</v>
      </c>
      <c r="M107" s="175" t="s">
        <v>896</v>
      </c>
      <c r="N107" s="175" t="s">
        <v>874</v>
      </c>
      <c r="O107" s="179">
        <v>133886432</v>
      </c>
      <c r="P107" s="175" t="s">
        <v>64</v>
      </c>
      <c r="Q107" s="180">
        <v>133886432</v>
      </c>
      <c r="R107" s="175" t="s">
        <v>420</v>
      </c>
      <c r="S107" s="175" t="s">
        <v>420</v>
      </c>
      <c r="T107" s="175" t="s">
        <v>432</v>
      </c>
      <c r="U107" s="175" t="s">
        <v>742</v>
      </c>
      <c r="V107" s="175" t="s">
        <v>742</v>
      </c>
      <c r="W107" s="175" t="s">
        <v>420</v>
      </c>
      <c r="X107" s="175" t="s">
        <v>853</v>
      </c>
      <c r="Y107" s="175" t="s">
        <v>742</v>
      </c>
      <c r="Z107" s="175" t="s">
        <v>854</v>
      </c>
      <c r="AA107" s="175" t="s">
        <v>742</v>
      </c>
      <c r="AB107" s="175" t="s">
        <v>742</v>
      </c>
      <c r="AC107" s="175" t="s">
        <v>742</v>
      </c>
      <c r="AD107" s="175" t="s">
        <v>742</v>
      </c>
      <c r="AE107" s="175" t="s">
        <v>742</v>
      </c>
      <c r="AF107" s="175" t="s">
        <v>742</v>
      </c>
      <c r="AG107" s="175" t="s">
        <v>742</v>
      </c>
      <c r="AH107" s="175" t="s">
        <v>839</v>
      </c>
      <c r="AI107" s="175" t="s">
        <v>1170</v>
      </c>
      <c r="AJ107" s="175" t="s">
        <v>848</v>
      </c>
      <c r="AK107" s="175" t="s">
        <v>849</v>
      </c>
      <c r="AL107" s="175" t="s">
        <v>748</v>
      </c>
      <c r="AM107" s="175" t="s">
        <v>749</v>
      </c>
      <c r="AN107" s="175" t="s">
        <v>855</v>
      </c>
      <c r="AO107" s="175" t="s">
        <v>856</v>
      </c>
      <c r="AP107" s="175" t="s">
        <v>742</v>
      </c>
    </row>
    <row r="108" spans="1:42" s="173" customFormat="1" ht="15" x14ac:dyDescent="0.25">
      <c r="A108" s="175" t="s">
        <v>735</v>
      </c>
      <c r="B108" s="175" t="s">
        <v>839</v>
      </c>
      <c r="C108" s="175" t="s">
        <v>841</v>
      </c>
      <c r="D108" s="175" t="s">
        <v>842</v>
      </c>
      <c r="E108" s="176" t="s">
        <v>773</v>
      </c>
      <c r="F108" s="177">
        <v>43301</v>
      </c>
      <c r="G108" s="177">
        <v>43307</v>
      </c>
      <c r="H108" s="178">
        <v>608</v>
      </c>
      <c r="I108" s="178">
        <v>3</v>
      </c>
      <c r="J108" s="175" t="s">
        <v>871</v>
      </c>
      <c r="K108" s="175" t="s">
        <v>739</v>
      </c>
      <c r="L108" s="175" t="s">
        <v>894</v>
      </c>
      <c r="M108" s="175" t="s">
        <v>897</v>
      </c>
      <c r="N108" s="175" t="s">
        <v>874</v>
      </c>
      <c r="O108" s="179">
        <v>36502000</v>
      </c>
      <c r="P108" s="175" t="s">
        <v>64</v>
      </c>
      <c r="Q108" s="180">
        <v>36502000</v>
      </c>
      <c r="R108" s="175" t="s">
        <v>420</v>
      </c>
      <c r="S108" s="175" t="s">
        <v>420</v>
      </c>
      <c r="T108" s="175" t="s">
        <v>432</v>
      </c>
      <c r="U108" s="175" t="s">
        <v>742</v>
      </c>
      <c r="V108" s="175" t="s">
        <v>742</v>
      </c>
      <c r="W108" s="175" t="s">
        <v>420</v>
      </c>
      <c r="X108" s="175" t="s">
        <v>853</v>
      </c>
      <c r="Y108" s="175" t="s">
        <v>742</v>
      </c>
      <c r="Z108" s="175" t="s">
        <v>854</v>
      </c>
      <c r="AA108" s="175" t="s">
        <v>742</v>
      </c>
      <c r="AB108" s="175" t="s">
        <v>742</v>
      </c>
      <c r="AC108" s="175" t="s">
        <v>742</v>
      </c>
      <c r="AD108" s="175" t="s">
        <v>742</v>
      </c>
      <c r="AE108" s="175" t="s">
        <v>742</v>
      </c>
      <c r="AF108" s="175" t="s">
        <v>742</v>
      </c>
      <c r="AG108" s="175" t="s">
        <v>742</v>
      </c>
      <c r="AH108" s="175" t="s">
        <v>839</v>
      </c>
      <c r="AI108" s="175" t="s">
        <v>1170</v>
      </c>
      <c r="AJ108" s="175" t="s">
        <v>848</v>
      </c>
      <c r="AK108" s="175" t="s">
        <v>849</v>
      </c>
      <c r="AL108" s="175" t="s">
        <v>748</v>
      </c>
      <c r="AM108" s="175" t="s">
        <v>749</v>
      </c>
      <c r="AN108" s="175" t="s">
        <v>855</v>
      </c>
      <c r="AO108" s="175" t="s">
        <v>856</v>
      </c>
      <c r="AP108" s="175" t="s">
        <v>742</v>
      </c>
    </row>
    <row r="109" spans="1:42" s="173" customFormat="1" ht="15" x14ac:dyDescent="0.25">
      <c r="A109" s="175" t="s">
        <v>735</v>
      </c>
      <c r="B109" s="175" t="s">
        <v>839</v>
      </c>
      <c r="C109" s="175" t="s">
        <v>841</v>
      </c>
      <c r="D109" s="175" t="s">
        <v>842</v>
      </c>
      <c r="E109" s="176" t="s">
        <v>773</v>
      </c>
      <c r="F109" s="177">
        <v>43301</v>
      </c>
      <c r="G109" s="177">
        <v>43307</v>
      </c>
      <c r="H109" s="178">
        <v>608</v>
      </c>
      <c r="I109" s="178">
        <v>4</v>
      </c>
      <c r="J109" s="175" t="s">
        <v>871</v>
      </c>
      <c r="K109" s="175" t="s">
        <v>739</v>
      </c>
      <c r="L109" s="175" t="s">
        <v>894</v>
      </c>
      <c r="M109" s="175" t="s">
        <v>898</v>
      </c>
      <c r="N109" s="175" t="s">
        <v>874</v>
      </c>
      <c r="O109" s="179">
        <v>3014530</v>
      </c>
      <c r="P109" s="175" t="s">
        <v>64</v>
      </c>
      <c r="Q109" s="180">
        <v>3014530</v>
      </c>
      <c r="R109" s="175" t="s">
        <v>420</v>
      </c>
      <c r="S109" s="175" t="s">
        <v>420</v>
      </c>
      <c r="T109" s="175" t="s">
        <v>432</v>
      </c>
      <c r="U109" s="175" t="s">
        <v>742</v>
      </c>
      <c r="V109" s="175" t="s">
        <v>742</v>
      </c>
      <c r="W109" s="175" t="s">
        <v>420</v>
      </c>
      <c r="X109" s="175" t="s">
        <v>853</v>
      </c>
      <c r="Y109" s="175" t="s">
        <v>742</v>
      </c>
      <c r="Z109" s="175" t="s">
        <v>854</v>
      </c>
      <c r="AA109" s="175" t="s">
        <v>742</v>
      </c>
      <c r="AB109" s="175" t="s">
        <v>742</v>
      </c>
      <c r="AC109" s="175" t="s">
        <v>742</v>
      </c>
      <c r="AD109" s="175" t="s">
        <v>742</v>
      </c>
      <c r="AE109" s="175" t="s">
        <v>742</v>
      </c>
      <c r="AF109" s="175" t="s">
        <v>742</v>
      </c>
      <c r="AG109" s="175" t="s">
        <v>742</v>
      </c>
      <c r="AH109" s="175" t="s">
        <v>839</v>
      </c>
      <c r="AI109" s="175" t="s">
        <v>1170</v>
      </c>
      <c r="AJ109" s="175" t="s">
        <v>848</v>
      </c>
      <c r="AK109" s="175" t="s">
        <v>849</v>
      </c>
      <c r="AL109" s="175" t="s">
        <v>748</v>
      </c>
      <c r="AM109" s="175" t="s">
        <v>749</v>
      </c>
      <c r="AN109" s="175" t="s">
        <v>855</v>
      </c>
      <c r="AO109" s="175" t="s">
        <v>856</v>
      </c>
      <c r="AP109" s="175" t="s">
        <v>742</v>
      </c>
    </row>
    <row r="110" spans="1:42" s="173" customFormat="1" ht="15" x14ac:dyDescent="0.25">
      <c r="A110" s="175" t="s">
        <v>735</v>
      </c>
      <c r="B110" s="175" t="s">
        <v>839</v>
      </c>
      <c r="C110" s="175" t="s">
        <v>841</v>
      </c>
      <c r="D110" s="175" t="s">
        <v>842</v>
      </c>
      <c r="E110" s="176" t="s">
        <v>773</v>
      </c>
      <c r="F110" s="177">
        <v>43301</v>
      </c>
      <c r="G110" s="177">
        <v>43307</v>
      </c>
      <c r="H110" s="178">
        <v>608</v>
      </c>
      <c r="I110" s="178">
        <v>5</v>
      </c>
      <c r="J110" s="175" t="s">
        <v>871</v>
      </c>
      <c r="K110" s="175" t="s">
        <v>739</v>
      </c>
      <c r="L110" s="175" t="s">
        <v>894</v>
      </c>
      <c r="M110" s="175" t="s">
        <v>898</v>
      </c>
      <c r="N110" s="175" t="s">
        <v>874</v>
      </c>
      <c r="O110" s="179">
        <v>35999000</v>
      </c>
      <c r="P110" s="175" t="s">
        <v>64</v>
      </c>
      <c r="Q110" s="180">
        <v>35999000</v>
      </c>
      <c r="R110" s="175" t="s">
        <v>420</v>
      </c>
      <c r="S110" s="175" t="s">
        <v>420</v>
      </c>
      <c r="T110" s="175" t="s">
        <v>432</v>
      </c>
      <c r="U110" s="175" t="s">
        <v>742</v>
      </c>
      <c r="V110" s="175" t="s">
        <v>742</v>
      </c>
      <c r="W110" s="175" t="s">
        <v>420</v>
      </c>
      <c r="X110" s="175" t="s">
        <v>853</v>
      </c>
      <c r="Y110" s="175" t="s">
        <v>742</v>
      </c>
      <c r="Z110" s="175" t="s">
        <v>854</v>
      </c>
      <c r="AA110" s="175" t="s">
        <v>742</v>
      </c>
      <c r="AB110" s="175" t="s">
        <v>742</v>
      </c>
      <c r="AC110" s="175" t="s">
        <v>742</v>
      </c>
      <c r="AD110" s="175" t="s">
        <v>742</v>
      </c>
      <c r="AE110" s="175" t="s">
        <v>742</v>
      </c>
      <c r="AF110" s="175" t="s">
        <v>742</v>
      </c>
      <c r="AG110" s="175" t="s">
        <v>742</v>
      </c>
      <c r="AH110" s="175" t="s">
        <v>839</v>
      </c>
      <c r="AI110" s="175" t="s">
        <v>1170</v>
      </c>
      <c r="AJ110" s="175" t="s">
        <v>848</v>
      </c>
      <c r="AK110" s="175" t="s">
        <v>849</v>
      </c>
      <c r="AL110" s="175" t="s">
        <v>748</v>
      </c>
      <c r="AM110" s="175" t="s">
        <v>749</v>
      </c>
      <c r="AN110" s="175" t="s">
        <v>855</v>
      </c>
      <c r="AO110" s="175" t="s">
        <v>856</v>
      </c>
      <c r="AP110" s="175" t="s">
        <v>742</v>
      </c>
    </row>
    <row r="111" spans="1:42" s="173" customFormat="1" ht="15" x14ac:dyDescent="0.25">
      <c r="A111" s="175" t="s">
        <v>735</v>
      </c>
      <c r="B111" s="175" t="s">
        <v>839</v>
      </c>
      <c r="C111" s="175" t="s">
        <v>841</v>
      </c>
      <c r="D111" s="175" t="s">
        <v>842</v>
      </c>
      <c r="E111" s="176" t="s">
        <v>773</v>
      </c>
      <c r="F111" s="177">
        <v>43301</v>
      </c>
      <c r="G111" s="177">
        <v>43307</v>
      </c>
      <c r="H111" s="178">
        <v>608</v>
      </c>
      <c r="I111" s="178">
        <v>6</v>
      </c>
      <c r="J111" s="175" t="s">
        <v>871</v>
      </c>
      <c r="K111" s="175" t="s">
        <v>739</v>
      </c>
      <c r="L111" s="175" t="s">
        <v>894</v>
      </c>
      <c r="M111" s="175" t="s">
        <v>857</v>
      </c>
      <c r="N111" s="175" t="s">
        <v>874</v>
      </c>
      <c r="O111" s="179">
        <v>18213000</v>
      </c>
      <c r="P111" s="175" t="s">
        <v>64</v>
      </c>
      <c r="Q111" s="180">
        <v>18213000</v>
      </c>
      <c r="R111" s="175" t="s">
        <v>420</v>
      </c>
      <c r="S111" s="175" t="s">
        <v>420</v>
      </c>
      <c r="T111" s="175" t="s">
        <v>432</v>
      </c>
      <c r="U111" s="175" t="s">
        <v>742</v>
      </c>
      <c r="V111" s="175" t="s">
        <v>742</v>
      </c>
      <c r="W111" s="175" t="s">
        <v>420</v>
      </c>
      <c r="X111" s="175" t="s">
        <v>853</v>
      </c>
      <c r="Y111" s="175" t="s">
        <v>742</v>
      </c>
      <c r="Z111" s="175" t="s">
        <v>854</v>
      </c>
      <c r="AA111" s="175" t="s">
        <v>742</v>
      </c>
      <c r="AB111" s="175" t="s">
        <v>742</v>
      </c>
      <c r="AC111" s="175" t="s">
        <v>742</v>
      </c>
      <c r="AD111" s="175" t="s">
        <v>742</v>
      </c>
      <c r="AE111" s="175" t="s">
        <v>742</v>
      </c>
      <c r="AF111" s="175" t="s">
        <v>742</v>
      </c>
      <c r="AG111" s="175" t="s">
        <v>742</v>
      </c>
      <c r="AH111" s="175" t="s">
        <v>839</v>
      </c>
      <c r="AI111" s="175" t="s">
        <v>1170</v>
      </c>
      <c r="AJ111" s="175" t="s">
        <v>848</v>
      </c>
      <c r="AK111" s="175" t="s">
        <v>849</v>
      </c>
      <c r="AL111" s="175" t="s">
        <v>748</v>
      </c>
      <c r="AM111" s="175" t="s">
        <v>749</v>
      </c>
      <c r="AN111" s="175" t="s">
        <v>855</v>
      </c>
      <c r="AO111" s="175" t="s">
        <v>856</v>
      </c>
      <c r="AP111" s="175" t="s">
        <v>742</v>
      </c>
    </row>
    <row r="112" spans="1:42" s="173" customFormat="1" ht="15" hidden="1" x14ac:dyDescent="0.25">
      <c r="A112" s="175" t="s">
        <v>735</v>
      </c>
      <c r="B112" s="175" t="s">
        <v>839</v>
      </c>
      <c r="C112" s="175" t="s">
        <v>841</v>
      </c>
      <c r="D112" s="175" t="s">
        <v>842</v>
      </c>
      <c r="E112" s="176" t="s">
        <v>781</v>
      </c>
      <c r="F112" s="177">
        <v>43285</v>
      </c>
      <c r="G112" s="177">
        <v>43285</v>
      </c>
      <c r="H112" s="178">
        <v>599</v>
      </c>
      <c r="I112" s="178">
        <v>1</v>
      </c>
      <c r="J112" s="175" t="s">
        <v>843</v>
      </c>
      <c r="K112" s="175" t="s">
        <v>844</v>
      </c>
      <c r="L112" s="175" t="s">
        <v>742</v>
      </c>
      <c r="M112" s="175" t="s">
        <v>845</v>
      </c>
      <c r="N112" s="175" t="s">
        <v>874</v>
      </c>
      <c r="O112" s="179">
        <v>-131137283</v>
      </c>
      <c r="P112" s="175" t="s">
        <v>846</v>
      </c>
      <c r="Q112" s="180"/>
      <c r="R112" s="175" t="s">
        <v>420</v>
      </c>
      <c r="S112" s="175" t="s">
        <v>420</v>
      </c>
      <c r="T112" s="175" t="s">
        <v>432</v>
      </c>
      <c r="U112" s="175" t="s">
        <v>742</v>
      </c>
      <c r="V112" s="175" t="s">
        <v>742</v>
      </c>
      <c r="W112" s="175" t="s">
        <v>420</v>
      </c>
      <c r="X112" s="181" t="s">
        <v>742</v>
      </c>
      <c r="Y112" s="175" t="s">
        <v>742</v>
      </c>
      <c r="Z112" s="181" t="s">
        <v>742</v>
      </c>
      <c r="AA112" s="175" t="s">
        <v>742</v>
      </c>
      <c r="AB112" s="175" t="s">
        <v>742</v>
      </c>
      <c r="AC112" s="175" t="s">
        <v>742</v>
      </c>
      <c r="AD112" s="175" t="s">
        <v>742</v>
      </c>
      <c r="AE112" s="175" t="s">
        <v>742</v>
      </c>
      <c r="AF112" s="175" t="s">
        <v>742</v>
      </c>
      <c r="AG112" s="175" t="s">
        <v>742</v>
      </c>
      <c r="AH112" s="175" t="s">
        <v>839</v>
      </c>
      <c r="AI112" s="175" t="s">
        <v>1170</v>
      </c>
      <c r="AJ112" s="175" t="s">
        <v>848</v>
      </c>
      <c r="AK112" s="175" t="s">
        <v>849</v>
      </c>
      <c r="AL112" s="175" t="s">
        <v>748</v>
      </c>
      <c r="AM112" s="175" t="s">
        <v>749</v>
      </c>
      <c r="AN112" s="175" t="s">
        <v>742</v>
      </c>
      <c r="AO112" s="175" t="s">
        <v>742</v>
      </c>
      <c r="AP112" s="175" t="s">
        <v>742</v>
      </c>
    </row>
    <row r="113" spans="1:42" s="173" customFormat="1" ht="15" hidden="1" x14ac:dyDescent="0.25">
      <c r="A113" s="175" t="s">
        <v>735</v>
      </c>
      <c r="B113" s="175" t="s">
        <v>839</v>
      </c>
      <c r="C113" s="175" t="s">
        <v>841</v>
      </c>
      <c r="D113" s="175" t="s">
        <v>842</v>
      </c>
      <c r="E113" s="176" t="s">
        <v>781</v>
      </c>
      <c r="F113" s="177">
        <v>43281</v>
      </c>
      <c r="G113" s="177">
        <v>43285</v>
      </c>
      <c r="H113" s="178">
        <v>598</v>
      </c>
      <c r="I113" s="178">
        <v>3</v>
      </c>
      <c r="J113" s="175" t="s">
        <v>859</v>
      </c>
      <c r="K113" s="175" t="s">
        <v>739</v>
      </c>
      <c r="L113" s="175" t="s">
        <v>899</v>
      </c>
      <c r="M113" s="175" t="s">
        <v>900</v>
      </c>
      <c r="N113" s="175" t="s">
        <v>742</v>
      </c>
      <c r="O113" s="179">
        <v>-22071818</v>
      </c>
      <c r="P113" s="175" t="s">
        <v>846</v>
      </c>
      <c r="Q113" s="180">
        <v>-971.16</v>
      </c>
      <c r="R113" s="175" t="s">
        <v>420</v>
      </c>
      <c r="S113" s="175" t="s">
        <v>420</v>
      </c>
      <c r="T113" s="175" t="s">
        <v>432</v>
      </c>
      <c r="U113" s="175" t="s">
        <v>742</v>
      </c>
      <c r="V113" s="175" t="s">
        <v>742</v>
      </c>
      <c r="W113" s="175" t="s">
        <v>420</v>
      </c>
      <c r="X113" s="175" t="s">
        <v>853</v>
      </c>
      <c r="Y113" s="175" t="s">
        <v>742</v>
      </c>
      <c r="Z113" s="175" t="s">
        <v>862</v>
      </c>
      <c r="AA113" s="175" t="s">
        <v>742</v>
      </c>
      <c r="AB113" s="175" t="s">
        <v>742</v>
      </c>
      <c r="AC113" s="175" t="s">
        <v>742</v>
      </c>
      <c r="AD113" s="175" t="s">
        <v>742</v>
      </c>
      <c r="AE113" s="175" t="s">
        <v>742</v>
      </c>
      <c r="AF113" s="175" t="s">
        <v>742</v>
      </c>
      <c r="AG113" s="175" t="s">
        <v>742</v>
      </c>
      <c r="AH113" s="175" t="s">
        <v>839</v>
      </c>
      <c r="AI113" s="175" t="s">
        <v>1170</v>
      </c>
      <c r="AJ113" s="175" t="s">
        <v>848</v>
      </c>
      <c r="AK113" s="175" t="s">
        <v>849</v>
      </c>
      <c r="AL113" s="175" t="s">
        <v>748</v>
      </c>
      <c r="AM113" s="175" t="s">
        <v>749</v>
      </c>
      <c r="AN113" s="175" t="s">
        <v>855</v>
      </c>
      <c r="AO113" s="175" t="s">
        <v>856</v>
      </c>
      <c r="AP113" s="175" t="s">
        <v>742</v>
      </c>
    </row>
    <row r="114" spans="1:42" s="173" customFormat="1" ht="15" hidden="1" x14ac:dyDescent="0.25">
      <c r="A114" s="175" t="s">
        <v>735</v>
      </c>
      <c r="B114" s="175" t="s">
        <v>839</v>
      </c>
      <c r="C114" s="175" t="s">
        <v>841</v>
      </c>
      <c r="D114" s="175" t="s">
        <v>842</v>
      </c>
      <c r="E114" s="176" t="s">
        <v>781</v>
      </c>
      <c r="F114" s="177">
        <v>43278</v>
      </c>
      <c r="G114" s="177">
        <v>43279</v>
      </c>
      <c r="H114" s="178">
        <v>580</v>
      </c>
      <c r="I114" s="178">
        <v>3</v>
      </c>
      <c r="J114" s="175" t="s">
        <v>859</v>
      </c>
      <c r="K114" s="175" t="s">
        <v>739</v>
      </c>
      <c r="L114" s="175" t="s">
        <v>901</v>
      </c>
      <c r="M114" s="175" t="s">
        <v>861</v>
      </c>
      <c r="N114" s="175" t="s">
        <v>742</v>
      </c>
      <c r="O114" s="179">
        <v>-27590455</v>
      </c>
      <c r="P114" s="175" t="s">
        <v>846</v>
      </c>
      <c r="Q114" s="180">
        <v>-1213.98</v>
      </c>
      <c r="R114" s="175" t="s">
        <v>420</v>
      </c>
      <c r="S114" s="175" t="s">
        <v>420</v>
      </c>
      <c r="T114" s="175" t="s">
        <v>432</v>
      </c>
      <c r="U114" s="175" t="s">
        <v>742</v>
      </c>
      <c r="V114" s="175" t="s">
        <v>742</v>
      </c>
      <c r="W114" s="175" t="s">
        <v>420</v>
      </c>
      <c r="X114" s="175" t="s">
        <v>853</v>
      </c>
      <c r="Y114" s="175" t="s">
        <v>742</v>
      </c>
      <c r="Z114" s="175" t="s">
        <v>862</v>
      </c>
      <c r="AA114" s="175" t="s">
        <v>742</v>
      </c>
      <c r="AB114" s="175" t="s">
        <v>742</v>
      </c>
      <c r="AC114" s="175" t="s">
        <v>742</v>
      </c>
      <c r="AD114" s="175" t="s">
        <v>742</v>
      </c>
      <c r="AE114" s="175" t="s">
        <v>742</v>
      </c>
      <c r="AF114" s="175" t="s">
        <v>742</v>
      </c>
      <c r="AG114" s="175" t="s">
        <v>742</v>
      </c>
      <c r="AH114" s="175" t="s">
        <v>839</v>
      </c>
      <c r="AI114" s="175" t="s">
        <v>1170</v>
      </c>
      <c r="AJ114" s="175" t="s">
        <v>848</v>
      </c>
      <c r="AK114" s="175" t="s">
        <v>849</v>
      </c>
      <c r="AL114" s="175" t="s">
        <v>748</v>
      </c>
      <c r="AM114" s="175" t="s">
        <v>749</v>
      </c>
      <c r="AN114" s="175" t="s">
        <v>855</v>
      </c>
      <c r="AO114" s="175" t="s">
        <v>856</v>
      </c>
      <c r="AP114" s="175" t="s">
        <v>742</v>
      </c>
    </row>
    <row r="115" spans="1:42" s="173" customFormat="1" ht="15" hidden="1" x14ac:dyDescent="0.25">
      <c r="A115" s="175" t="s">
        <v>735</v>
      </c>
      <c r="B115" s="175" t="s">
        <v>839</v>
      </c>
      <c r="C115" s="175" t="s">
        <v>841</v>
      </c>
      <c r="D115" s="175" t="s">
        <v>842</v>
      </c>
      <c r="E115" s="176" t="s">
        <v>781</v>
      </c>
      <c r="F115" s="177">
        <v>43278</v>
      </c>
      <c r="G115" s="177">
        <v>43279</v>
      </c>
      <c r="H115" s="178">
        <v>580</v>
      </c>
      <c r="I115" s="178">
        <v>8</v>
      </c>
      <c r="J115" s="175" t="s">
        <v>859</v>
      </c>
      <c r="K115" s="175" t="s">
        <v>739</v>
      </c>
      <c r="L115" s="175" t="s">
        <v>902</v>
      </c>
      <c r="M115" s="175" t="s">
        <v>903</v>
      </c>
      <c r="N115" s="175" t="s">
        <v>742</v>
      </c>
      <c r="O115" s="179">
        <v>-117476136</v>
      </c>
      <c r="P115" s="175" t="s">
        <v>846</v>
      </c>
      <c r="Q115" s="180">
        <v>-5168.95</v>
      </c>
      <c r="R115" s="175" t="s">
        <v>420</v>
      </c>
      <c r="S115" s="175" t="s">
        <v>420</v>
      </c>
      <c r="T115" s="175" t="s">
        <v>432</v>
      </c>
      <c r="U115" s="175" t="s">
        <v>742</v>
      </c>
      <c r="V115" s="175" t="s">
        <v>742</v>
      </c>
      <c r="W115" s="175" t="s">
        <v>420</v>
      </c>
      <c r="X115" s="175" t="s">
        <v>853</v>
      </c>
      <c r="Y115" s="175" t="s">
        <v>742</v>
      </c>
      <c r="Z115" s="175" t="s">
        <v>865</v>
      </c>
      <c r="AA115" s="175" t="s">
        <v>742</v>
      </c>
      <c r="AB115" s="175" t="s">
        <v>742</v>
      </c>
      <c r="AC115" s="175" t="s">
        <v>742</v>
      </c>
      <c r="AD115" s="175" t="s">
        <v>742</v>
      </c>
      <c r="AE115" s="175" t="s">
        <v>742</v>
      </c>
      <c r="AF115" s="175" t="s">
        <v>742</v>
      </c>
      <c r="AG115" s="175" t="s">
        <v>742</v>
      </c>
      <c r="AH115" s="175" t="s">
        <v>839</v>
      </c>
      <c r="AI115" s="175" t="s">
        <v>1170</v>
      </c>
      <c r="AJ115" s="175" t="s">
        <v>848</v>
      </c>
      <c r="AK115" s="175" t="s">
        <v>849</v>
      </c>
      <c r="AL115" s="175" t="s">
        <v>748</v>
      </c>
      <c r="AM115" s="175" t="s">
        <v>749</v>
      </c>
      <c r="AN115" s="175" t="s">
        <v>855</v>
      </c>
      <c r="AO115" s="175" t="s">
        <v>856</v>
      </c>
      <c r="AP115" s="175" t="s">
        <v>742</v>
      </c>
    </row>
    <row r="116" spans="1:42" s="173" customFormat="1" ht="15" hidden="1" x14ac:dyDescent="0.25">
      <c r="A116" s="175" t="s">
        <v>735</v>
      </c>
      <c r="B116" s="175" t="s">
        <v>839</v>
      </c>
      <c r="C116" s="175" t="s">
        <v>841</v>
      </c>
      <c r="D116" s="175" t="s">
        <v>842</v>
      </c>
      <c r="E116" s="176" t="s">
        <v>781</v>
      </c>
      <c r="F116" s="177">
        <v>43278</v>
      </c>
      <c r="G116" s="177">
        <v>43279</v>
      </c>
      <c r="H116" s="178">
        <v>580</v>
      </c>
      <c r="I116" s="178">
        <v>9</v>
      </c>
      <c r="J116" s="175" t="s">
        <v>859</v>
      </c>
      <c r="K116" s="175" t="s">
        <v>739</v>
      </c>
      <c r="L116" s="175" t="s">
        <v>902</v>
      </c>
      <c r="M116" s="175" t="s">
        <v>904</v>
      </c>
      <c r="N116" s="175" t="s">
        <v>742</v>
      </c>
      <c r="O116" s="179">
        <v>-84939318</v>
      </c>
      <c r="P116" s="175" t="s">
        <v>846</v>
      </c>
      <c r="Q116" s="180">
        <v>-3737.33</v>
      </c>
      <c r="R116" s="175" t="s">
        <v>420</v>
      </c>
      <c r="S116" s="175" t="s">
        <v>420</v>
      </c>
      <c r="T116" s="175" t="s">
        <v>432</v>
      </c>
      <c r="U116" s="175" t="s">
        <v>742</v>
      </c>
      <c r="V116" s="175" t="s">
        <v>742</v>
      </c>
      <c r="W116" s="175" t="s">
        <v>420</v>
      </c>
      <c r="X116" s="175" t="s">
        <v>853</v>
      </c>
      <c r="Y116" s="175" t="s">
        <v>742</v>
      </c>
      <c r="Z116" s="175" t="s">
        <v>867</v>
      </c>
      <c r="AA116" s="175" t="s">
        <v>742</v>
      </c>
      <c r="AB116" s="175" t="s">
        <v>742</v>
      </c>
      <c r="AC116" s="175" t="s">
        <v>742</v>
      </c>
      <c r="AD116" s="175" t="s">
        <v>742</v>
      </c>
      <c r="AE116" s="175" t="s">
        <v>742</v>
      </c>
      <c r="AF116" s="175" t="s">
        <v>742</v>
      </c>
      <c r="AG116" s="175" t="s">
        <v>742</v>
      </c>
      <c r="AH116" s="175" t="s">
        <v>839</v>
      </c>
      <c r="AI116" s="175" t="s">
        <v>1170</v>
      </c>
      <c r="AJ116" s="175" t="s">
        <v>848</v>
      </c>
      <c r="AK116" s="175" t="s">
        <v>849</v>
      </c>
      <c r="AL116" s="175" t="s">
        <v>748</v>
      </c>
      <c r="AM116" s="175" t="s">
        <v>749</v>
      </c>
      <c r="AN116" s="175" t="s">
        <v>855</v>
      </c>
      <c r="AO116" s="175" t="s">
        <v>856</v>
      </c>
      <c r="AP116" s="175" t="s">
        <v>742</v>
      </c>
    </row>
    <row r="117" spans="1:42" s="173" customFormat="1" ht="15" x14ac:dyDescent="0.25">
      <c r="A117" s="175" t="s">
        <v>735</v>
      </c>
      <c r="B117" s="175" t="s">
        <v>839</v>
      </c>
      <c r="C117" s="175" t="s">
        <v>841</v>
      </c>
      <c r="D117" s="175" t="s">
        <v>842</v>
      </c>
      <c r="E117" s="176" t="s">
        <v>781</v>
      </c>
      <c r="F117" s="177">
        <v>43278</v>
      </c>
      <c r="G117" s="177">
        <v>43279</v>
      </c>
      <c r="H117" s="178">
        <v>579</v>
      </c>
      <c r="I117" s="178">
        <v>4</v>
      </c>
      <c r="J117" s="175" t="s">
        <v>859</v>
      </c>
      <c r="K117" s="175" t="s">
        <v>739</v>
      </c>
      <c r="L117" s="175" t="s">
        <v>905</v>
      </c>
      <c r="M117" s="175" t="s">
        <v>895</v>
      </c>
      <c r="N117" s="175" t="s">
        <v>874</v>
      </c>
      <c r="O117" s="179">
        <v>-132423149</v>
      </c>
      <c r="P117" s="175" t="s">
        <v>64</v>
      </c>
      <c r="Q117" s="180">
        <v>-132423149</v>
      </c>
      <c r="R117" s="175" t="s">
        <v>420</v>
      </c>
      <c r="S117" s="175" t="s">
        <v>420</v>
      </c>
      <c r="T117" s="175" t="s">
        <v>432</v>
      </c>
      <c r="U117" s="175" t="s">
        <v>742</v>
      </c>
      <c r="V117" s="175" t="s">
        <v>742</v>
      </c>
      <c r="W117" s="175" t="s">
        <v>420</v>
      </c>
      <c r="X117" s="175" t="s">
        <v>853</v>
      </c>
      <c r="Y117" s="175" t="s">
        <v>742</v>
      </c>
      <c r="Z117" s="175" t="s">
        <v>854</v>
      </c>
      <c r="AA117" s="175" t="s">
        <v>742</v>
      </c>
      <c r="AB117" s="175" t="s">
        <v>742</v>
      </c>
      <c r="AC117" s="175" t="s">
        <v>742</v>
      </c>
      <c r="AD117" s="175" t="s">
        <v>742</v>
      </c>
      <c r="AE117" s="175" t="s">
        <v>742</v>
      </c>
      <c r="AF117" s="175" t="s">
        <v>742</v>
      </c>
      <c r="AG117" s="175" t="s">
        <v>742</v>
      </c>
      <c r="AH117" s="175" t="s">
        <v>839</v>
      </c>
      <c r="AI117" s="175" t="s">
        <v>1170</v>
      </c>
      <c r="AJ117" s="175" t="s">
        <v>848</v>
      </c>
      <c r="AK117" s="175" t="s">
        <v>849</v>
      </c>
      <c r="AL117" s="175" t="s">
        <v>748</v>
      </c>
      <c r="AM117" s="175" t="s">
        <v>749</v>
      </c>
      <c r="AN117" s="175" t="s">
        <v>855</v>
      </c>
      <c r="AO117" s="175" t="s">
        <v>856</v>
      </c>
      <c r="AP117" s="175" t="s">
        <v>742</v>
      </c>
    </row>
    <row r="118" spans="1:42" s="173" customFormat="1" ht="15" x14ac:dyDescent="0.25">
      <c r="A118" s="175" t="s">
        <v>735</v>
      </c>
      <c r="B118" s="175" t="s">
        <v>839</v>
      </c>
      <c r="C118" s="175" t="s">
        <v>841</v>
      </c>
      <c r="D118" s="175" t="s">
        <v>842</v>
      </c>
      <c r="E118" s="176" t="s">
        <v>781</v>
      </c>
      <c r="F118" s="177">
        <v>43278</v>
      </c>
      <c r="G118" s="177">
        <v>43279</v>
      </c>
      <c r="H118" s="178">
        <v>579</v>
      </c>
      <c r="I118" s="178">
        <v>7</v>
      </c>
      <c r="J118" s="175" t="s">
        <v>859</v>
      </c>
      <c r="K118" s="175" t="s">
        <v>739</v>
      </c>
      <c r="L118" s="175" t="s">
        <v>905</v>
      </c>
      <c r="M118" s="175" t="s">
        <v>896</v>
      </c>
      <c r="N118" s="175" t="s">
        <v>874</v>
      </c>
      <c r="O118" s="179">
        <v>-133886432</v>
      </c>
      <c r="P118" s="175" t="s">
        <v>64</v>
      </c>
      <c r="Q118" s="180">
        <v>-133886432</v>
      </c>
      <c r="R118" s="175" t="s">
        <v>420</v>
      </c>
      <c r="S118" s="175" t="s">
        <v>420</v>
      </c>
      <c r="T118" s="175" t="s">
        <v>432</v>
      </c>
      <c r="U118" s="175" t="s">
        <v>742</v>
      </c>
      <c r="V118" s="175" t="s">
        <v>742</v>
      </c>
      <c r="W118" s="175" t="s">
        <v>420</v>
      </c>
      <c r="X118" s="175" t="s">
        <v>853</v>
      </c>
      <c r="Y118" s="175" t="s">
        <v>742</v>
      </c>
      <c r="Z118" s="175" t="s">
        <v>854</v>
      </c>
      <c r="AA118" s="175" t="s">
        <v>742</v>
      </c>
      <c r="AB118" s="175" t="s">
        <v>742</v>
      </c>
      <c r="AC118" s="175" t="s">
        <v>742</v>
      </c>
      <c r="AD118" s="175" t="s">
        <v>742</v>
      </c>
      <c r="AE118" s="175" t="s">
        <v>742</v>
      </c>
      <c r="AF118" s="175" t="s">
        <v>742</v>
      </c>
      <c r="AG118" s="175" t="s">
        <v>742</v>
      </c>
      <c r="AH118" s="175" t="s">
        <v>839</v>
      </c>
      <c r="AI118" s="175" t="s">
        <v>1170</v>
      </c>
      <c r="AJ118" s="175" t="s">
        <v>848</v>
      </c>
      <c r="AK118" s="175" t="s">
        <v>849</v>
      </c>
      <c r="AL118" s="175" t="s">
        <v>748</v>
      </c>
      <c r="AM118" s="175" t="s">
        <v>749</v>
      </c>
      <c r="AN118" s="175" t="s">
        <v>855</v>
      </c>
      <c r="AO118" s="175" t="s">
        <v>856</v>
      </c>
      <c r="AP118" s="175" t="s">
        <v>742</v>
      </c>
    </row>
    <row r="119" spans="1:42" s="173" customFormat="1" ht="15" x14ac:dyDescent="0.25">
      <c r="A119" s="175" t="s">
        <v>735</v>
      </c>
      <c r="B119" s="175" t="s">
        <v>839</v>
      </c>
      <c r="C119" s="175" t="s">
        <v>841</v>
      </c>
      <c r="D119" s="175" t="s">
        <v>842</v>
      </c>
      <c r="E119" s="176" t="s">
        <v>781</v>
      </c>
      <c r="F119" s="177">
        <v>43271</v>
      </c>
      <c r="G119" s="177">
        <v>43279</v>
      </c>
      <c r="H119" s="178">
        <v>578</v>
      </c>
      <c r="I119" s="178">
        <v>53</v>
      </c>
      <c r="J119" s="175" t="s">
        <v>850</v>
      </c>
      <c r="K119" s="175" t="s">
        <v>739</v>
      </c>
      <c r="L119" s="175" t="s">
        <v>906</v>
      </c>
      <c r="M119" s="175" t="s">
        <v>897</v>
      </c>
      <c r="N119" s="175" t="s">
        <v>874</v>
      </c>
      <c r="O119" s="179">
        <v>-36502000</v>
      </c>
      <c r="P119" s="175" t="s">
        <v>64</v>
      </c>
      <c r="Q119" s="180">
        <v>-36502000</v>
      </c>
      <c r="R119" s="175" t="s">
        <v>420</v>
      </c>
      <c r="S119" s="175" t="s">
        <v>420</v>
      </c>
      <c r="T119" s="175" t="s">
        <v>432</v>
      </c>
      <c r="U119" s="175" t="s">
        <v>742</v>
      </c>
      <c r="V119" s="175" t="s">
        <v>742</v>
      </c>
      <c r="W119" s="175" t="s">
        <v>420</v>
      </c>
      <c r="X119" s="175" t="s">
        <v>853</v>
      </c>
      <c r="Y119" s="175" t="s">
        <v>742</v>
      </c>
      <c r="Z119" s="175" t="s">
        <v>854</v>
      </c>
      <c r="AA119" s="175" t="s">
        <v>742</v>
      </c>
      <c r="AB119" s="175" t="s">
        <v>742</v>
      </c>
      <c r="AC119" s="175" t="s">
        <v>742</v>
      </c>
      <c r="AD119" s="175" t="s">
        <v>742</v>
      </c>
      <c r="AE119" s="175" t="s">
        <v>742</v>
      </c>
      <c r="AF119" s="175" t="s">
        <v>742</v>
      </c>
      <c r="AG119" s="175" t="s">
        <v>742</v>
      </c>
      <c r="AH119" s="175" t="s">
        <v>839</v>
      </c>
      <c r="AI119" s="175" t="s">
        <v>1170</v>
      </c>
      <c r="AJ119" s="175" t="s">
        <v>848</v>
      </c>
      <c r="AK119" s="175" t="s">
        <v>849</v>
      </c>
      <c r="AL119" s="175" t="s">
        <v>748</v>
      </c>
      <c r="AM119" s="175" t="s">
        <v>749</v>
      </c>
      <c r="AN119" s="175" t="s">
        <v>855</v>
      </c>
      <c r="AO119" s="175" t="s">
        <v>856</v>
      </c>
      <c r="AP119" s="175" t="s">
        <v>742</v>
      </c>
    </row>
    <row r="120" spans="1:42" s="173" customFormat="1" ht="15" x14ac:dyDescent="0.25">
      <c r="A120" s="175" t="s">
        <v>735</v>
      </c>
      <c r="B120" s="175" t="s">
        <v>839</v>
      </c>
      <c r="C120" s="175" t="s">
        <v>841</v>
      </c>
      <c r="D120" s="175" t="s">
        <v>842</v>
      </c>
      <c r="E120" s="176" t="s">
        <v>781</v>
      </c>
      <c r="F120" s="177">
        <v>43271</v>
      </c>
      <c r="G120" s="177">
        <v>43279</v>
      </c>
      <c r="H120" s="178">
        <v>578</v>
      </c>
      <c r="I120" s="178">
        <v>103</v>
      </c>
      <c r="J120" s="175" t="s">
        <v>850</v>
      </c>
      <c r="K120" s="175" t="s">
        <v>739</v>
      </c>
      <c r="L120" s="175" t="s">
        <v>906</v>
      </c>
      <c r="M120" s="175" t="s">
        <v>898</v>
      </c>
      <c r="N120" s="175" t="s">
        <v>874</v>
      </c>
      <c r="O120" s="179">
        <v>-3014530</v>
      </c>
      <c r="P120" s="175" t="s">
        <v>64</v>
      </c>
      <c r="Q120" s="180">
        <v>-3014530</v>
      </c>
      <c r="R120" s="175" t="s">
        <v>420</v>
      </c>
      <c r="S120" s="175" t="s">
        <v>420</v>
      </c>
      <c r="T120" s="175" t="s">
        <v>432</v>
      </c>
      <c r="U120" s="175" t="s">
        <v>742</v>
      </c>
      <c r="V120" s="175" t="s">
        <v>742</v>
      </c>
      <c r="W120" s="175" t="s">
        <v>420</v>
      </c>
      <c r="X120" s="175" t="s">
        <v>853</v>
      </c>
      <c r="Y120" s="175" t="s">
        <v>742</v>
      </c>
      <c r="Z120" s="175" t="s">
        <v>854</v>
      </c>
      <c r="AA120" s="175" t="s">
        <v>742</v>
      </c>
      <c r="AB120" s="175" t="s">
        <v>742</v>
      </c>
      <c r="AC120" s="175" t="s">
        <v>742</v>
      </c>
      <c r="AD120" s="175" t="s">
        <v>742</v>
      </c>
      <c r="AE120" s="175" t="s">
        <v>742</v>
      </c>
      <c r="AF120" s="175" t="s">
        <v>742</v>
      </c>
      <c r="AG120" s="175" t="s">
        <v>742</v>
      </c>
      <c r="AH120" s="175" t="s">
        <v>839</v>
      </c>
      <c r="AI120" s="175" t="s">
        <v>1170</v>
      </c>
      <c r="AJ120" s="175" t="s">
        <v>848</v>
      </c>
      <c r="AK120" s="175" t="s">
        <v>849</v>
      </c>
      <c r="AL120" s="175" t="s">
        <v>748</v>
      </c>
      <c r="AM120" s="175" t="s">
        <v>749</v>
      </c>
      <c r="AN120" s="175" t="s">
        <v>855</v>
      </c>
      <c r="AO120" s="175" t="s">
        <v>856</v>
      </c>
      <c r="AP120" s="175" t="s">
        <v>742</v>
      </c>
    </row>
    <row r="121" spans="1:42" s="173" customFormat="1" ht="15" x14ac:dyDescent="0.25">
      <c r="A121" s="175" t="s">
        <v>735</v>
      </c>
      <c r="B121" s="175" t="s">
        <v>839</v>
      </c>
      <c r="C121" s="175" t="s">
        <v>841</v>
      </c>
      <c r="D121" s="175" t="s">
        <v>842</v>
      </c>
      <c r="E121" s="176" t="s">
        <v>781</v>
      </c>
      <c r="F121" s="177">
        <v>43271</v>
      </c>
      <c r="G121" s="177">
        <v>43279</v>
      </c>
      <c r="H121" s="178">
        <v>578</v>
      </c>
      <c r="I121" s="178">
        <v>104</v>
      </c>
      <c r="J121" s="175" t="s">
        <v>850</v>
      </c>
      <c r="K121" s="175" t="s">
        <v>739</v>
      </c>
      <c r="L121" s="175" t="s">
        <v>906</v>
      </c>
      <c r="M121" s="175" t="s">
        <v>898</v>
      </c>
      <c r="N121" s="175" t="s">
        <v>874</v>
      </c>
      <c r="O121" s="179">
        <v>-35999000</v>
      </c>
      <c r="P121" s="175" t="s">
        <v>64</v>
      </c>
      <c r="Q121" s="180">
        <v>-35999000</v>
      </c>
      <c r="R121" s="175" t="s">
        <v>420</v>
      </c>
      <c r="S121" s="175" t="s">
        <v>420</v>
      </c>
      <c r="T121" s="175" t="s">
        <v>432</v>
      </c>
      <c r="U121" s="175" t="s">
        <v>742</v>
      </c>
      <c r="V121" s="175" t="s">
        <v>742</v>
      </c>
      <c r="W121" s="175" t="s">
        <v>420</v>
      </c>
      <c r="X121" s="175" t="s">
        <v>853</v>
      </c>
      <c r="Y121" s="175" t="s">
        <v>742</v>
      </c>
      <c r="Z121" s="175" t="s">
        <v>854</v>
      </c>
      <c r="AA121" s="175" t="s">
        <v>742</v>
      </c>
      <c r="AB121" s="175" t="s">
        <v>742</v>
      </c>
      <c r="AC121" s="175" t="s">
        <v>742</v>
      </c>
      <c r="AD121" s="175" t="s">
        <v>742</v>
      </c>
      <c r="AE121" s="175" t="s">
        <v>742</v>
      </c>
      <c r="AF121" s="175" t="s">
        <v>742</v>
      </c>
      <c r="AG121" s="175" t="s">
        <v>742</v>
      </c>
      <c r="AH121" s="175" t="s">
        <v>839</v>
      </c>
      <c r="AI121" s="175" t="s">
        <v>1170</v>
      </c>
      <c r="AJ121" s="175" t="s">
        <v>848</v>
      </c>
      <c r="AK121" s="175" t="s">
        <v>849</v>
      </c>
      <c r="AL121" s="175" t="s">
        <v>748</v>
      </c>
      <c r="AM121" s="175" t="s">
        <v>749</v>
      </c>
      <c r="AN121" s="175" t="s">
        <v>855</v>
      </c>
      <c r="AO121" s="175" t="s">
        <v>856</v>
      </c>
      <c r="AP121" s="175" t="s">
        <v>742</v>
      </c>
    </row>
    <row r="122" spans="1:42" s="173" customFormat="1" ht="15" x14ac:dyDescent="0.25">
      <c r="A122" s="175" t="s">
        <v>735</v>
      </c>
      <c r="B122" s="175" t="s">
        <v>839</v>
      </c>
      <c r="C122" s="175" t="s">
        <v>841</v>
      </c>
      <c r="D122" s="175" t="s">
        <v>842</v>
      </c>
      <c r="E122" s="176" t="s">
        <v>781</v>
      </c>
      <c r="F122" s="177">
        <v>43271</v>
      </c>
      <c r="G122" s="177">
        <v>43279</v>
      </c>
      <c r="H122" s="178">
        <v>578</v>
      </c>
      <c r="I122" s="178">
        <v>105</v>
      </c>
      <c r="J122" s="175" t="s">
        <v>850</v>
      </c>
      <c r="K122" s="175" t="s">
        <v>739</v>
      </c>
      <c r="L122" s="175" t="s">
        <v>906</v>
      </c>
      <c r="M122" s="175" t="s">
        <v>857</v>
      </c>
      <c r="N122" s="175" t="s">
        <v>874</v>
      </c>
      <c r="O122" s="179">
        <v>-18213000</v>
      </c>
      <c r="P122" s="175" t="s">
        <v>64</v>
      </c>
      <c r="Q122" s="180">
        <v>-18213000</v>
      </c>
      <c r="R122" s="175" t="s">
        <v>420</v>
      </c>
      <c r="S122" s="175" t="s">
        <v>420</v>
      </c>
      <c r="T122" s="175" t="s">
        <v>432</v>
      </c>
      <c r="U122" s="175" t="s">
        <v>742</v>
      </c>
      <c r="V122" s="175" t="s">
        <v>742</v>
      </c>
      <c r="W122" s="175" t="s">
        <v>420</v>
      </c>
      <c r="X122" s="175" t="s">
        <v>853</v>
      </c>
      <c r="Y122" s="175" t="s">
        <v>742</v>
      </c>
      <c r="Z122" s="175" t="s">
        <v>854</v>
      </c>
      <c r="AA122" s="175" t="s">
        <v>742</v>
      </c>
      <c r="AB122" s="175" t="s">
        <v>742</v>
      </c>
      <c r="AC122" s="175" t="s">
        <v>742</v>
      </c>
      <c r="AD122" s="175" t="s">
        <v>742</v>
      </c>
      <c r="AE122" s="175" t="s">
        <v>742</v>
      </c>
      <c r="AF122" s="175" t="s">
        <v>742</v>
      </c>
      <c r="AG122" s="175" t="s">
        <v>742</v>
      </c>
      <c r="AH122" s="175" t="s">
        <v>839</v>
      </c>
      <c r="AI122" s="175" t="s">
        <v>1170</v>
      </c>
      <c r="AJ122" s="175" t="s">
        <v>848</v>
      </c>
      <c r="AK122" s="175" t="s">
        <v>849</v>
      </c>
      <c r="AL122" s="175" t="s">
        <v>748</v>
      </c>
      <c r="AM122" s="175" t="s">
        <v>749</v>
      </c>
      <c r="AN122" s="175" t="s">
        <v>855</v>
      </c>
      <c r="AO122" s="175" t="s">
        <v>856</v>
      </c>
      <c r="AP122" s="175" t="s">
        <v>742</v>
      </c>
    </row>
    <row r="123" spans="1:42" s="173" customFormat="1" ht="15" x14ac:dyDescent="0.25">
      <c r="A123" s="175" t="s">
        <v>735</v>
      </c>
      <c r="B123" s="175" t="s">
        <v>839</v>
      </c>
      <c r="C123" s="175" t="s">
        <v>841</v>
      </c>
      <c r="D123" s="175" t="s">
        <v>842</v>
      </c>
      <c r="E123" s="176" t="s">
        <v>781</v>
      </c>
      <c r="F123" s="177">
        <v>43263</v>
      </c>
      <c r="G123" s="177">
        <v>43278</v>
      </c>
      <c r="H123" s="178">
        <v>574</v>
      </c>
      <c r="I123" s="178">
        <v>1</v>
      </c>
      <c r="J123" s="175" t="s">
        <v>871</v>
      </c>
      <c r="K123" s="175" t="s">
        <v>739</v>
      </c>
      <c r="L123" s="175" t="s">
        <v>907</v>
      </c>
      <c r="M123" s="175" t="s">
        <v>908</v>
      </c>
      <c r="N123" s="175" t="s">
        <v>874</v>
      </c>
      <c r="O123" s="179">
        <v>36930000</v>
      </c>
      <c r="P123" s="175" t="s">
        <v>64</v>
      </c>
      <c r="Q123" s="180">
        <v>36930000</v>
      </c>
      <c r="R123" s="175" t="s">
        <v>420</v>
      </c>
      <c r="S123" s="175" t="s">
        <v>420</v>
      </c>
      <c r="T123" s="175" t="s">
        <v>432</v>
      </c>
      <c r="U123" s="175" t="s">
        <v>742</v>
      </c>
      <c r="V123" s="175" t="s">
        <v>742</v>
      </c>
      <c r="W123" s="175" t="s">
        <v>420</v>
      </c>
      <c r="X123" s="175" t="s">
        <v>853</v>
      </c>
      <c r="Y123" s="175" t="s">
        <v>742</v>
      </c>
      <c r="Z123" s="175" t="s">
        <v>854</v>
      </c>
      <c r="AA123" s="175" t="s">
        <v>742</v>
      </c>
      <c r="AB123" s="175" t="s">
        <v>742</v>
      </c>
      <c r="AC123" s="175" t="s">
        <v>742</v>
      </c>
      <c r="AD123" s="175" t="s">
        <v>742</v>
      </c>
      <c r="AE123" s="175" t="s">
        <v>742</v>
      </c>
      <c r="AF123" s="175" t="s">
        <v>742</v>
      </c>
      <c r="AG123" s="175" t="s">
        <v>742</v>
      </c>
      <c r="AH123" s="175" t="s">
        <v>839</v>
      </c>
      <c r="AI123" s="175" t="s">
        <v>1170</v>
      </c>
      <c r="AJ123" s="175" t="s">
        <v>848</v>
      </c>
      <c r="AK123" s="175" t="s">
        <v>849</v>
      </c>
      <c r="AL123" s="175" t="s">
        <v>748</v>
      </c>
      <c r="AM123" s="175" t="s">
        <v>749</v>
      </c>
      <c r="AN123" s="175" t="s">
        <v>855</v>
      </c>
      <c r="AO123" s="175" t="s">
        <v>856</v>
      </c>
      <c r="AP123" s="175" t="s">
        <v>742</v>
      </c>
    </row>
    <row r="124" spans="1:42" s="173" customFormat="1" ht="15" x14ac:dyDescent="0.25">
      <c r="A124" s="175" t="s">
        <v>735</v>
      </c>
      <c r="B124" s="175" t="s">
        <v>839</v>
      </c>
      <c r="C124" s="175" t="s">
        <v>841</v>
      </c>
      <c r="D124" s="175" t="s">
        <v>842</v>
      </c>
      <c r="E124" s="176" t="s">
        <v>781</v>
      </c>
      <c r="F124" s="177">
        <v>43263</v>
      </c>
      <c r="G124" s="177">
        <v>43278</v>
      </c>
      <c r="H124" s="178">
        <v>574</v>
      </c>
      <c r="I124" s="178">
        <v>2</v>
      </c>
      <c r="J124" s="175" t="s">
        <v>871</v>
      </c>
      <c r="K124" s="175" t="s">
        <v>739</v>
      </c>
      <c r="L124" s="175" t="s">
        <v>907</v>
      </c>
      <c r="M124" s="175" t="s">
        <v>909</v>
      </c>
      <c r="N124" s="175" t="s">
        <v>874</v>
      </c>
      <c r="O124" s="179">
        <v>3014530</v>
      </c>
      <c r="P124" s="175" t="s">
        <v>64</v>
      </c>
      <c r="Q124" s="180">
        <v>3014530</v>
      </c>
      <c r="R124" s="175" t="s">
        <v>420</v>
      </c>
      <c r="S124" s="175" t="s">
        <v>420</v>
      </c>
      <c r="T124" s="175" t="s">
        <v>432</v>
      </c>
      <c r="U124" s="175" t="s">
        <v>742</v>
      </c>
      <c r="V124" s="175" t="s">
        <v>742</v>
      </c>
      <c r="W124" s="175" t="s">
        <v>420</v>
      </c>
      <c r="X124" s="175" t="s">
        <v>853</v>
      </c>
      <c r="Y124" s="175" t="s">
        <v>742</v>
      </c>
      <c r="Z124" s="175" t="s">
        <v>854</v>
      </c>
      <c r="AA124" s="175" t="s">
        <v>742</v>
      </c>
      <c r="AB124" s="175" t="s">
        <v>742</v>
      </c>
      <c r="AC124" s="175" t="s">
        <v>742</v>
      </c>
      <c r="AD124" s="175" t="s">
        <v>742</v>
      </c>
      <c r="AE124" s="175" t="s">
        <v>742</v>
      </c>
      <c r="AF124" s="175" t="s">
        <v>742</v>
      </c>
      <c r="AG124" s="175" t="s">
        <v>742</v>
      </c>
      <c r="AH124" s="175" t="s">
        <v>839</v>
      </c>
      <c r="AI124" s="175" t="s">
        <v>1170</v>
      </c>
      <c r="AJ124" s="175" t="s">
        <v>848</v>
      </c>
      <c r="AK124" s="175" t="s">
        <v>849</v>
      </c>
      <c r="AL124" s="175" t="s">
        <v>748</v>
      </c>
      <c r="AM124" s="175" t="s">
        <v>749</v>
      </c>
      <c r="AN124" s="175" t="s">
        <v>855</v>
      </c>
      <c r="AO124" s="175" t="s">
        <v>856</v>
      </c>
      <c r="AP124" s="175" t="s">
        <v>742</v>
      </c>
    </row>
    <row r="125" spans="1:42" s="173" customFormat="1" ht="15" x14ac:dyDescent="0.25">
      <c r="A125" s="175" t="s">
        <v>735</v>
      </c>
      <c r="B125" s="175" t="s">
        <v>839</v>
      </c>
      <c r="C125" s="175" t="s">
        <v>841</v>
      </c>
      <c r="D125" s="175" t="s">
        <v>842</v>
      </c>
      <c r="E125" s="176" t="s">
        <v>781</v>
      </c>
      <c r="F125" s="177">
        <v>43263</v>
      </c>
      <c r="G125" s="177">
        <v>43278</v>
      </c>
      <c r="H125" s="178">
        <v>574</v>
      </c>
      <c r="I125" s="178">
        <v>3</v>
      </c>
      <c r="J125" s="175" t="s">
        <v>871</v>
      </c>
      <c r="K125" s="175" t="s">
        <v>739</v>
      </c>
      <c r="L125" s="175" t="s">
        <v>907</v>
      </c>
      <c r="M125" s="175" t="s">
        <v>909</v>
      </c>
      <c r="N125" s="175" t="s">
        <v>874</v>
      </c>
      <c r="O125" s="179">
        <v>36427000</v>
      </c>
      <c r="P125" s="175" t="s">
        <v>64</v>
      </c>
      <c r="Q125" s="180">
        <v>36427000</v>
      </c>
      <c r="R125" s="175" t="s">
        <v>420</v>
      </c>
      <c r="S125" s="175" t="s">
        <v>420</v>
      </c>
      <c r="T125" s="175" t="s">
        <v>432</v>
      </c>
      <c r="U125" s="175" t="s">
        <v>742</v>
      </c>
      <c r="V125" s="175" t="s">
        <v>742</v>
      </c>
      <c r="W125" s="175" t="s">
        <v>420</v>
      </c>
      <c r="X125" s="175" t="s">
        <v>853</v>
      </c>
      <c r="Y125" s="175" t="s">
        <v>742</v>
      </c>
      <c r="Z125" s="175" t="s">
        <v>854</v>
      </c>
      <c r="AA125" s="175" t="s">
        <v>742</v>
      </c>
      <c r="AB125" s="175" t="s">
        <v>742</v>
      </c>
      <c r="AC125" s="175" t="s">
        <v>742</v>
      </c>
      <c r="AD125" s="175" t="s">
        <v>742</v>
      </c>
      <c r="AE125" s="175" t="s">
        <v>742</v>
      </c>
      <c r="AF125" s="175" t="s">
        <v>742</v>
      </c>
      <c r="AG125" s="175" t="s">
        <v>742</v>
      </c>
      <c r="AH125" s="175" t="s">
        <v>839</v>
      </c>
      <c r="AI125" s="175" t="s">
        <v>1170</v>
      </c>
      <c r="AJ125" s="175" t="s">
        <v>848</v>
      </c>
      <c r="AK125" s="175" t="s">
        <v>849</v>
      </c>
      <c r="AL125" s="175" t="s">
        <v>748</v>
      </c>
      <c r="AM125" s="175" t="s">
        <v>749</v>
      </c>
      <c r="AN125" s="175" t="s">
        <v>855</v>
      </c>
      <c r="AO125" s="175" t="s">
        <v>856</v>
      </c>
      <c r="AP125" s="175" t="s">
        <v>742</v>
      </c>
    </row>
    <row r="126" spans="1:42" s="173" customFormat="1" ht="15" x14ac:dyDescent="0.25">
      <c r="A126" s="175" t="s">
        <v>735</v>
      </c>
      <c r="B126" s="175" t="s">
        <v>839</v>
      </c>
      <c r="C126" s="175" t="s">
        <v>841</v>
      </c>
      <c r="D126" s="175" t="s">
        <v>842</v>
      </c>
      <c r="E126" s="176" t="s">
        <v>781</v>
      </c>
      <c r="F126" s="177">
        <v>43263</v>
      </c>
      <c r="G126" s="177">
        <v>43278</v>
      </c>
      <c r="H126" s="178">
        <v>574</v>
      </c>
      <c r="I126" s="178">
        <v>4</v>
      </c>
      <c r="J126" s="175" t="s">
        <v>871</v>
      </c>
      <c r="K126" s="175" t="s">
        <v>739</v>
      </c>
      <c r="L126" s="175" t="s">
        <v>907</v>
      </c>
      <c r="M126" s="175" t="s">
        <v>910</v>
      </c>
      <c r="N126" s="175" t="s">
        <v>874</v>
      </c>
      <c r="O126" s="179">
        <v>132423149</v>
      </c>
      <c r="P126" s="175" t="s">
        <v>64</v>
      </c>
      <c r="Q126" s="180">
        <v>132423149</v>
      </c>
      <c r="R126" s="175" t="s">
        <v>420</v>
      </c>
      <c r="S126" s="175" t="s">
        <v>420</v>
      </c>
      <c r="T126" s="175" t="s">
        <v>432</v>
      </c>
      <c r="U126" s="175" t="s">
        <v>742</v>
      </c>
      <c r="V126" s="175" t="s">
        <v>742</v>
      </c>
      <c r="W126" s="175" t="s">
        <v>420</v>
      </c>
      <c r="X126" s="175" t="s">
        <v>853</v>
      </c>
      <c r="Y126" s="175" t="s">
        <v>742</v>
      </c>
      <c r="Z126" s="175" t="s">
        <v>854</v>
      </c>
      <c r="AA126" s="175" t="s">
        <v>742</v>
      </c>
      <c r="AB126" s="175" t="s">
        <v>742</v>
      </c>
      <c r="AC126" s="175" t="s">
        <v>742</v>
      </c>
      <c r="AD126" s="175" t="s">
        <v>742</v>
      </c>
      <c r="AE126" s="175" t="s">
        <v>742</v>
      </c>
      <c r="AF126" s="175" t="s">
        <v>742</v>
      </c>
      <c r="AG126" s="175" t="s">
        <v>742</v>
      </c>
      <c r="AH126" s="175" t="s">
        <v>839</v>
      </c>
      <c r="AI126" s="175" t="s">
        <v>1170</v>
      </c>
      <c r="AJ126" s="175" t="s">
        <v>848</v>
      </c>
      <c r="AK126" s="175" t="s">
        <v>849</v>
      </c>
      <c r="AL126" s="175" t="s">
        <v>748</v>
      </c>
      <c r="AM126" s="175" t="s">
        <v>749</v>
      </c>
      <c r="AN126" s="175" t="s">
        <v>855</v>
      </c>
      <c r="AO126" s="175" t="s">
        <v>856</v>
      </c>
      <c r="AP126" s="175" t="s">
        <v>742</v>
      </c>
    </row>
    <row r="127" spans="1:42" s="173" customFormat="1" ht="15" x14ac:dyDescent="0.25">
      <c r="A127" s="175" t="s">
        <v>735</v>
      </c>
      <c r="B127" s="175" t="s">
        <v>839</v>
      </c>
      <c r="C127" s="175" t="s">
        <v>841</v>
      </c>
      <c r="D127" s="175" t="s">
        <v>842</v>
      </c>
      <c r="E127" s="176" t="s">
        <v>781</v>
      </c>
      <c r="F127" s="177">
        <v>43263</v>
      </c>
      <c r="G127" s="177">
        <v>43278</v>
      </c>
      <c r="H127" s="178">
        <v>574</v>
      </c>
      <c r="I127" s="178">
        <v>5</v>
      </c>
      <c r="J127" s="175" t="s">
        <v>871</v>
      </c>
      <c r="K127" s="175" t="s">
        <v>739</v>
      </c>
      <c r="L127" s="175" t="s">
        <v>907</v>
      </c>
      <c r="M127" s="175" t="s">
        <v>911</v>
      </c>
      <c r="N127" s="175" t="s">
        <v>874</v>
      </c>
      <c r="O127" s="179">
        <v>133886432</v>
      </c>
      <c r="P127" s="175" t="s">
        <v>64</v>
      </c>
      <c r="Q127" s="180">
        <v>133886432</v>
      </c>
      <c r="R127" s="175" t="s">
        <v>420</v>
      </c>
      <c r="S127" s="175" t="s">
        <v>420</v>
      </c>
      <c r="T127" s="175" t="s">
        <v>432</v>
      </c>
      <c r="U127" s="175" t="s">
        <v>742</v>
      </c>
      <c r="V127" s="175" t="s">
        <v>742</v>
      </c>
      <c r="W127" s="175" t="s">
        <v>420</v>
      </c>
      <c r="X127" s="175" t="s">
        <v>853</v>
      </c>
      <c r="Y127" s="175" t="s">
        <v>742</v>
      </c>
      <c r="Z127" s="175" t="s">
        <v>854</v>
      </c>
      <c r="AA127" s="175" t="s">
        <v>742</v>
      </c>
      <c r="AB127" s="175" t="s">
        <v>742</v>
      </c>
      <c r="AC127" s="175" t="s">
        <v>742</v>
      </c>
      <c r="AD127" s="175" t="s">
        <v>742</v>
      </c>
      <c r="AE127" s="175" t="s">
        <v>742</v>
      </c>
      <c r="AF127" s="175" t="s">
        <v>742</v>
      </c>
      <c r="AG127" s="175" t="s">
        <v>742</v>
      </c>
      <c r="AH127" s="175" t="s">
        <v>839</v>
      </c>
      <c r="AI127" s="175" t="s">
        <v>1170</v>
      </c>
      <c r="AJ127" s="175" t="s">
        <v>848</v>
      </c>
      <c r="AK127" s="175" t="s">
        <v>849</v>
      </c>
      <c r="AL127" s="175" t="s">
        <v>748</v>
      </c>
      <c r="AM127" s="175" t="s">
        <v>749</v>
      </c>
      <c r="AN127" s="175" t="s">
        <v>855</v>
      </c>
      <c r="AO127" s="175" t="s">
        <v>856</v>
      </c>
      <c r="AP127" s="175" t="s">
        <v>742</v>
      </c>
    </row>
    <row r="128" spans="1:42" s="173" customFormat="1" ht="15" hidden="1" x14ac:dyDescent="0.25">
      <c r="A128" s="175" t="s">
        <v>735</v>
      </c>
      <c r="B128" s="175" t="s">
        <v>839</v>
      </c>
      <c r="C128" s="175" t="s">
        <v>841</v>
      </c>
      <c r="D128" s="175" t="s">
        <v>842</v>
      </c>
      <c r="E128" s="176" t="s">
        <v>789</v>
      </c>
      <c r="F128" s="177">
        <v>43252</v>
      </c>
      <c r="G128" s="177">
        <v>43252</v>
      </c>
      <c r="H128" s="178">
        <v>564</v>
      </c>
      <c r="I128" s="178">
        <v>1</v>
      </c>
      <c r="J128" s="175" t="s">
        <v>843</v>
      </c>
      <c r="K128" s="175" t="s">
        <v>844</v>
      </c>
      <c r="L128" s="175" t="s">
        <v>742</v>
      </c>
      <c r="M128" s="175" t="s">
        <v>845</v>
      </c>
      <c r="N128" s="175" t="s">
        <v>874</v>
      </c>
      <c r="O128" s="179">
        <v>-1</v>
      </c>
      <c r="P128" s="175" t="s">
        <v>846</v>
      </c>
      <c r="Q128" s="180"/>
      <c r="R128" s="175" t="s">
        <v>420</v>
      </c>
      <c r="S128" s="175" t="s">
        <v>420</v>
      </c>
      <c r="T128" s="175" t="s">
        <v>432</v>
      </c>
      <c r="U128" s="175" t="s">
        <v>742</v>
      </c>
      <c r="V128" s="175" t="s">
        <v>742</v>
      </c>
      <c r="W128" s="175" t="s">
        <v>420</v>
      </c>
      <c r="X128" s="181" t="s">
        <v>742</v>
      </c>
      <c r="Y128" s="175" t="s">
        <v>742</v>
      </c>
      <c r="Z128" s="181" t="s">
        <v>742</v>
      </c>
      <c r="AA128" s="175" t="s">
        <v>742</v>
      </c>
      <c r="AB128" s="175" t="s">
        <v>742</v>
      </c>
      <c r="AC128" s="175" t="s">
        <v>742</v>
      </c>
      <c r="AD128" s="175" t="s">
        <v>742</v>
      </c>
      <c r="AE128" s="175" t="s">
        <v>742</v>
      </c>
      <c r="AF128" s="175" t="s">
        <v>742</v>
      </c>
      <c r="AG128" s="175" t="s">
        <v>742</v>
      </c>
      <c r="AH128" s="175" t="s">
        <v>839</v>
      </c>
      <c r="AI128" s="175" t="s">
        <v>1170</v>
      </c>
      <c r="AJ128" s="175" t="s">
        <v>848</v>
      </c>
      <c r="AK128" s="175" t="s">
        <v>849</v>
      </c>
      <c r="AL128" s="175" t="s">
        <v>748</v>
      </c>
      <c r="AM128" s="175" t="s">
        <v>749</v>
      </c>
      <c r="AN128" s="175" t="s">
        <v>742</v>
      </c>
      <c r="AO128" s="175" t="s">
        <v>742</v>
      </c>
      <c r="AP128" s="175" t="s">
        <v>742</v>
      </c>
    </row>
    <row r="129" spans="1:42" s="173" customFormat="1" ht="15" hidden="1" x14ac:dyDescent="0.25">
      <c r="A129" s="175" t="s">
        <v>735</v>
      </c>
      <c r="B129" s="175" t="s">
        <v>839</v>
      </c>
      <c r="C129" s="175" t="s">
        <v>841</v>
      </c>
      <c r="D129" s="175" t="s">
        <v>842</v>
      </c>
      <c r="E129" s="176" t="s">
        <v>789</v>
      </c>
      <c r="F129" s="177">
        <v>43251</v>
      </c>
      <c r="G129" s="177">
        <v>43251</v>
      </c>
      <c r="H129" s="178">
        <v>559</v>
      </c>
      <c r="I129" s="178">
        <v>5</v>
      </c>
      <c r="J129" s="175" t="s">
        <v>859</v>
      </c>
      <c r="K129" s="175" t="s">
        <v>739</v>
      </c>
      <c r="L129" s="175" t="s">
        <v>912</v>
      </c>
      <c r="M129" s="175" t="s">
        <v>913</v>
      </c>
      <c r="N129" s="175" t="s">
        <v>742</v>
      </c>
      <c r="O129" s="179">
        <v>-95391591</v>
      </c>
      <c r="P129" s="175" t="s">
        <v>846</v>
      </c>
      <c r="Q129" s="180">
        <v>-4197.2299999999996</v>
      </c>
      <c r="R129" s="175" t="s">
        <v>420</v>
      </c>
      <c r="S129" s="175" t="s">
        <v>420</v>
      </c>
      <c r="T129" s="175" t="s">
        <v>432</v>
      </c>
      <c r="U129" s="175" t="s">
        <v>742</v>
      </c>
      <c r="V129" s="175" t="s">
        <v>742</v>
      </c>
      <c r="W129" s="175" t="s">
        <v>420</v>
      </c>
      <c r="X129" s="175" t="s">
        <v>853</v>
      </c>
      <c r="Y129" s="175" t="s">
        <v>742</v>
      </c>
      <c r="Z129" s="175" t="s">
        <v>865</v>
      </c>
      <c r="AA129" s="175" t="s">
        <v>742</v>
      </c>
      <c r="AB129" s="175" t="s">
        <v>742</v>
      </c>
      <c r="AC129" s="175" t="s">
        <v>742</v>
      </c>
      <c r="AD129" s="175" t="s">
        <v>742</v>
      </c>
      <c r="AE129" s="175" t="s">
        <v>742</v>
      </c>
      <c r="AF129" s="175" t="s">
        <v>742</v>
      </c>
      <c r="AG129" s="175" t="s">
        <v>742</v>
      </c>
      <c r="AH129" s="175" t="s">
        <v>839</v>
      </c>
      <c r="AI129" s="175" t="s">
        <v>1170</v>
      </c>
      <c r="AJ129" s="175" t="s">
        <v>848</v>
      </c>
      <c r="AK129" s="175" t="s">
        <v>849</v>
      </c>
      <c r="AL129" s="175" t="s">
        <v>748</v>
      </c>
      <c r="AM129" s="175" t="s">
        <v>749</v>
      </c>
      <c r="AN129" s="175" t="s">
        <v>855</v>
      </c>
      <c r="AO129" s="175" t="s">
        <v>856</v>
      </c>
      <c r="AP129" s="175" t="s">
        <v>742</v>
      </c>
    </row>
    <row r="130" spans="1:42" s="173" customFormat="1" ht="15" hidden="1" x14ac:dyDescent="0.25">
      <c r="A130" s="175" t="s">
        <v>735</v>
      </c>
      <c r="B130" s="175" t="s">
        <v>839</v>
      </c>
      <c r="C130" s="175" t="s">
        <v>841</v>
      </c>
      <c r="D130" s="175" t="s">
        <v>842</v>
      </c>
      <c r="E130" s="176" t="s">
        <v>789</v>
      </c>
      <c r="F130" s="177">
        <v>43251</v>
      </c>
      <c r="G130" s="177">
        <v>43251</v>
      </c>
      <c r="H130" s="178">
        <v>559</v>
      </c>
      <c r="I130" s="178">
        <v>6</v>
      </c>
      <c r="J130" s="175" t="s">
        <v>859</v>
      </c>
      <c r="K130" s="175" t="s">
        <v>739</v>
      </c>
      <c r="L130" s="175" t="s">
        <v>912</v>
      </c>
      <c r="M130" s="175" t="s">
        <v>914</v>
      </c>
      <c r="N130" s="175" t="s">
        <v>742</v>
      </c>
      <c r="O130" s="179">
        <v>-70216136</v>
      </c>
      <c r="P130" s="175" t="s">
        <v>846</v>
      </c>
      <c r="Q130" s="180">
        <v>-3089.51</v>
      </c>
      <c r="R130" s="175" t="s">
        <v>420</v>
      </c>
      <c r="S130" s="175" t="s">
        <v>420</v>
      </c>
      <c r="T130" s="175" t="s">
        <v>432</v>
      </c>
      <c r="U130" s="175" t="s">
        <v>742</v>
      </c>
      <c r="V130" s="175" t="s">
        <v>742</v>
      </c>
      <c r="W130" s="175" t="s">
        <v>420</v>
      </c>
      <c r="X130" s="175" t="s">
        <v>853</v>
      </c>
      <c r="Y130" s="175" t="s">
        <v>742</v>
      </c>
      <c r="Z130" s="175" t="s">
        <v>867</v>
      </c>
      <c r="AA130" s="175" t="s">
        <v>742</v>
      </c>
      <c r="AB130" s="175" t="s">
        <v>742</v>
      </c>
      <c r="AC130" s="175" t="s">
        <v>742</v>
      </c>
      <c r="AD130" s="175" t="s">
        <v>742</v>
      </c>
      <c r="AE130" s="175" t="s">
        <v>742</v>
      </c>
      <c r="AF130" s="175" t="s">
        <v>742</v>
      </c>
      <c r="AG130" s="175" t="s">
        <v>742</v>
      </c>
      <c r="AH130" s="175" t="s">
        <v>839</v>
      </c>
      <c r="AI130" s="175" t="s">
        <v>1170</v>
      </c>
      <c r="AJ130" s="175" t="s">
        <v>848</v>
      </c>
      <c r="AK130" s="175" t="s">
        <v>849</v>
      </c>
      <c r="AL130" s="175" t="s">
        <v>748</v>
      </c>
      <c r="AM130" s="175" t="s">
        <v>749</v>
      </c>
      <c r="AN130" s="175" t="s">
        <v>855</v>
      </c>
      <c r="AO130" s="175" t="s">
        <v>856</v>
      </c>
      <c r="AP130" s="175" t="s">
        <v>742</v>
      </c>
    </row>
    <row r="131" spans="1:42" s="173" customFormat="1" ht="15" x14ac:dyDescent="0.25">
      <c r="A131" s="175" t="s">
        <v>735</v>
      </c>
      <c r="B131" s="175" t="s">
        <v>839</v>
      </c>
      <c r="C131" s="175" t="s">
        <v>841</v>
      </c>
      <c r="D131" s="175" t="s">
        <v>842</v>
      </c>
      <c r="E131" s="176" t="s">
        <v>789</v>
      </c>
      <c r="F131" s="177">
        <v>43238</v>
      </c>
      <c r="G131" s="177">
        <v>43248</v>
      </c>
      <c r="H131" s="178">
        <v>549</v>
      </c>
      <c r="I131" s="178">
        <v>1</v>
      </c>
      <c r="J131" s="175" t="s">
        <v>871</v>
      </c>
      <c r="K131" s="175" t="s">
        <v>739</v>
      </c>
      <c r="L131" s="175" t="s">
        <v>915</v>
      </c>
      <c r="M131" s="175" t="s">
        <v>916</v>
      </c>
      <c r="N131" s="175" t="s">
        <v>874</v>
      </c>
      <c r="O131" s="179">
        <v>36930000</v>
      </c>
      <c r="P131" s="175" t="s">
        <v>64</v>
      </c>
      <c r="Q131" s="180">
        <v>36930000</v>
      </c>
      <c r="R131" s="175" t="s">
        <v>420</v>
      </c>
      <c r="S131" s="175" t="s">
        <v>420</v>
      </c>
      <c r="T131" s="175" t="s">
        <v>432</v>
      </c>
      <c r="U131" s="175" t="s">
        <v>742</v>
      </c>
      <c r="V131" s="175" t="s">
        <v>742</v>
      </c>
      <c r="W131" s="175" t="s">
        <v>420</v>
      </c>
      <c r="X131" s="175" t="s">
        <v>853</v>
      </c>
      <c r="Y131" s="175" t="s">
        <v>742</v>
      </c>
      <c r="Z131" s="175" t="s">
        <v>854</v>
      </c>
      <c r="AA131" s="175" t="s">
        <v>742</v>
      </c>
      <c r="AB131" s="175" t="s">
        <v>742</v>
      </c>
      <c r="AC131" s="175" t="s">
        <v>742</v>
      </c>
      <c r="AD131" s="175" t="s">
        <v>742</v>
      </c>
      <c r="AE131" s="175" t="s">
        <v>742</v>
      </c>
      <c r="AF131" s="175" t="s">
        <v>742</v>
      </c>
      <c r="AG131" s="175" t="s">
        <v>742</v>
      </c>
      <c r="AH131" s="175" t="s">
        <v>839</v>
      </c>
      <c r="AI131" s="175" t="s">
        <v>1170</v>
      </c>
      <c r="AJ131" s="175" t="s">
        <v>848</v>
      </c>
      <c r="AK131" s="175" t="s">
        <v>849</v>
      </c>
      <c r="AL131" s="175" t="s">
        <v>748</v>
      </c>
      <c r="AM131" s="175" t="s">
        <v>749</v>
      </c>
      <c r="AN131" s="175" t="s">
        <v>855</v>
      </c>
      <c r="AO131" s="175" t="s">
        <v>856</v>
      </c>
      <c r="AP131" s="175" t="s">
        <v>742</v>
      </c>
    </row>
    <row r="132" spans="1:42" s="173" customFormat="1" ht="15" x14ac:dyDescent="0.25">
      <c r="A132" s="175" t="s">
        <v>735</v>
      </c>
      <c r="B132" s="175" t="s">
        <v>839</v>
      </c>
      <c r="C132" s="175" t="s">
        <v>841</v>
      </c>
      <c r="D132" s="175" t="s">
        <v>842</v>
      </c>
      <c r="E132" s="176" t="s">
        <v>789</v>
      </c>
      <c r="F132" s="177">
        <v>43238</v>
      </c>
      <c r="G132" s="177">
        <v>43248</v>
      </c>
      <c r="H132" s="178">
        <v>549</v>
      </c>
      <c r="I132" s="178">
        <v>2</v>
      </c>
      <c r="J132" s="175" t="s">
        <v>871</v>
      </c>
      <c r="K132" s="175" t="s">
        <v>739</v>
      </c>
      <c r="L132" s="175" t="s">
        <v>915</v>
      </c>
      <c r="M132" s="175" t="s">
        <v>917</v>
      </c>
      <c r="N132" s="175" t="s">
        <v>874</v>
      </c>
      <c r="O132" s="179">
        <v>3014530</v>
      </c>
      <c r="P132" s="175" t="s">
        <v>64</v>
      </c>
      <c r="Q132" s="180">
        <v>3014530</v>
      </c>
      <c r="R132" s="175" t="s">
        <v>420</v>
      </c>
      <c r="S132" s="175" t="s">
        <v>420</v>
      </c>
      <c r="T132" s="175" t="s">
        <v>432</v>
      </c>
      <c r="U132" s="175" t="s">
        <v>742</v>
      </c>
      <c r="V132" s="175" t="s">
        <v>742</v>
      </c>
      <c r="W132" s="175" t="s">
        <v>420</v>
      </c>
      <c r="X132" s="175" t="s">
        <v>853</v>
      </c>
      <c r="Y132" s="175" t="s">
        <v>742</v>
      </c>
      <c r="Z132" s="175" t="s">
        <v>854</v>
      </c>
      <c r="AA132" s="175" t="s">
        <v>742</v>
      </c>
      <c r="AB132" s="175" t="s">
        <v>742</v>
      </c>
      <c r="AC132" s="175" t="s">
        <v>742</v>
      </c>
      <c r="AD132" s="175" t="s">
        <v>742</v>
      </c>
      <c r="AE132" s="175" t="s">
        <v>742</v>
      </c>
      <c r="AF132" s="175" t="s">
        <v>742</v>
      </c>
      <c r="AG132" s="175" t="s">
        <v>742</v>
      </c>
      <c r="AH132" s="175" t="s">
        <v>839</v>
      </c>
      <c r="AI132" s="175" t="s">
        <v>1170</v>
      </c>
      <c r="AJ132" s="175" t="s">
        <v>848</v>
      </c>
      <c r="AK132" s="175" t="s">
        <v>849</v>
      </c>
      <c r="AL132" s="175" t="s">
        <v>748</v>
      </c>
      <c r="AM132" s="175" t="s">
        <v>749</v>
      </c>
      <c r="AN132" s="175" t="s">
        <v>855</v>
      </c>
      <c r="AO132" s="175" t="s">
        <v>856</v>
      </c>
      <c r="AP132" s="175" t="s">
        <v>742</v>
      </c>
    </row>
    <row r="133" spans="1:42" s="173" customFormat="1" ht="15" x14ac:dyDescent="0.25">
      <c r="A133" s="175" t="s">
        <v>735</v>
      </c>
      <c r="B133" s="175" t="s">
        <v>839</v>
      </c>
      <c r="C133" s="175" t="s">
        <v>841</v>
      </c>
      <c r="D133" s="175" t="s">
        <v>842</v>
      </c>
      <c r="E133" s="176" t="s">
        <v>789</v>
      </c>
      <c r="F133" s="177">
        <v>43238</v>
      </c>
      <c r="G133" s="177">
        <v>43248</v>
      </c>
      <c r="H133" s="178">
        <v>549</v>
      </c>
      <c r="I133" s="178">
        <v>3</v>
      </c>
      <c r="J133" s="175" t="s">
        <v>871</v>
      </c>
      <c r="K133" s="175" t="s">
        <v>739</v>
      </c>
      <c r="L133" s="175" t="s">
        <v>915</v>
      </c>
      <c r="M133" s="175" t="s">
        <v>917</v>
      </c>
      <c r="N133" s="175" t="s">
        <v>874</v>
      </c>
      <c r="O133" s="179">
        <v>36427000</v>
      </c>
      <c r="P133" s="175" t="s">
        <v>64</v>
      </c>
      <c r="Q133" s="180">
        <v>36427000</v>
      </c>
      <c r="R133" s="175" t="s">
        <v>420</v>
      </c>
      <c r="S133" s="175" t="s">
        <v>420</v>
      </c>
      <c r="T133" s="175" t="s">
        <v>432</v>
      </c>
      <c r="U133" s="175" t="s">
        <v>742</v>
      </c>
      <c r="V133" s="175" t="s">
        <v>742</v>
      </c>
      <c r="W133" s="175" t="s">
        <v>420</v>
      </c>
      <c r="X133" s="175" t="s">
        <v>853</v>
      </c>
      <c r="Y133" s="175" t="s">
        <v>742</v>
      </c>
      <c r="Z133" s="175" t="s">
        <v>854</v>
      </c>
      <c r="AA133" s="175" t="s">
        <v>742</v>
      </c>
      <c r="AB133" s="175" t="s">
        <v>742</v>
      </c>
      <c r="AC133" s="175" t="s">
        <v>742</v>
      </c>
      <c r="AD133" s="175" t="s">
        <v>742</v>
      </c>
      <c r="AE133" s="175" t="s">
        <v>742</v>
      </c>
      <c r="AF133" s="175" t="s">
        <v>742</v>
      </c>
      <c r="AG133" s="175" t="s">
        <v>742</v>
      </c>
      <c r="AH133" s="175" t="s">
        <v>839</v>
      </c>
      <c r="AI133" s="175" t="s">
        <v>1170</v>
      </c>
      <c r="AJ133" s="175" t="s">
        <v>848</v>
      </c>
      <c r="AK133" s="175" t="s">
        <v>849</v>
      </c>
      <c r="AL133" s="175" t="s">
        <v>748</v>
      </c>
      <c r="AM133" s="175" t="s">
        <v>749</v>
      </c>
      <c r="AN133" s="175" t="s">
        <v>855</v>
      </c>
      <c r="AO133" s="175" t="s">
        <v>856</v>
      </c>
      <c r="AP133" s="175" t="s">
        <v>742</v>
      </c>
    </row>
    <row r="134" spans="1:42" s="173" customFormat="1" ht="15" x14ac:dyDescent="0.25">
      <c r="A134" s="175" t="s">
        <v>735</v>
      </c>
      <c r="B134" s="175" t="s">
        <v>839</v>
      </c>
      <c r="C134" s="175" t="s">
        <v>841</v>
      </c>
      <c r="D134" s="175" t="s">
        <v>842</v>
      </c>
      <c r="E134" s="176" t="s">
        <v>789</v>
      </c>
      <c r="F134" s="177">
        <v>43238</v>
      </c>
      <c r="G134" s="177">
        <v>43248</v>
      </c>
      <c r="H134" s="178">
        <v>549</v>
      </c>
      <c r="I134" s="178">
        <v>4</v>
      </c>
      <c r="J134" s="175" t="s">
        <v>871</v>
      </c>
      <c r="K134" s="175" t="s">
        <v>739</v>
      </c>
      <c r="L134" s="175" t="s">
        <v>915</v>
      </c>
      <c r="M134" s="175" t="s">
        <v>918</v>
      </c>
      <c r="N134" s="175" t="s">
        <v>874</v>
      </c>
      <c r="O134" s="179">
        <v>132423149</v>
      </c>
      <c r="P134" s="175" t="s">
        <v>64</v>
      </c>
      <c r="Q134" s="180">
        <v>132423149</v>
      </c>
      <c r="R134" s="175" t="s">
        <v>420</v>
      </c>
      <c r="S134" s="175" t="s">
        <v>420</v>
      </c>
      <c r="T134" s="175" t="s">
        <v>432</v>
      </c>
      <c r="U134" s="175" t="s">
        <v>742</v>
      </c>
      <c r="V134" s="175" t="s">
        <v>742</v>
      </c>
      <c r="W134" s="175" t="s">
        <v>420</v>
      </c>
      <c r="X134" s="175" t="s">
        <v>853</v>
      </c>
      <c r="Y134" s="175" t="s">
        <v>742</v>
      </c>
      <c r="Z134" s="175" t="s">
        <v>854</v>
      </c>
      <c r="AA134" s="175" t="s">
        <v>742</v>
      </c>
      <c r="AB134" s="175" t="s">
        <v>742</v>
      </c>
      <c r="AC134" s="175" t="s">
        <v>742</v>
      </c>
      <c r="AD134" s="175" t="s">
        <v>742</v>
      </c>
      <c r="AE134" s="175" t="s">
        <v>742</v>
      </c>
      <c r="AF134" s="175" t="s">
        <v>742</v>
      </c>
      <c r="AG134" s="175" t="s">
        <v>742</v>
      </c>
      <c r="AH134" s="175" t="s">
        <v>839</v>
      </c>
      <c r="AI134" s="175" t="s">
        <v>1170</v>
      </c>
      <c r="AJ134" s="175" t="s">
        <v>848</v>
      </c>
      <c r="AK134" s="175" t="s">
        <v>849</v>
      </c>
      <c r="AL134" s="175" t="s">
        <v>748</v>
      </c>
      <c r="AM134" s="175" t="s">
        <v>749</v>
      </c>
      <c r="AN134" s="175" t="s">
        <v>855</v>
      </c>
      <c r="AO134" s="175" t="s">
        <v>856</v>
      </c>
      <c r="AP134" s="175" t="s">
        <v>742</v>
      </c>
    </row>
    <row r="135" spans="1:42" s="173" customFormat="1" ht="15" x14ac:dyDescent="0.25">
      <c r="A135" s="175" t="s">
        <v>735</v>
      </c>
      <c r="B135" s="175" t="s">
        <v>839</v>
      </c>
      <c r="C135" s="175" t="s">
        <v>841</v>
      </c>
      <c r="D135" s="175" t="s">
        <v>842</v>
      </c>
      <c r="E135" s="176" t="s">
        <v>789</v>
      </c>
      <c r="F135" s="177">
        <v>43238</v>
      </c>
      <c r="G135" s="177">
        <v>43248</v>
      </c>
      <c r="H135" s="178">
        <v>549</v>
      </c>
      <c r="I135" s="178">
        <v>5</v>
      </c>
      <c r="J135" s="175" t="s">
        <v>871</v>
      </c>
      <c r="K135" s="175" t="s">
        <v>739</v>
      </c>
      <c r="L135" s="175" t="s">
        <v>915</v>
      </c>
      <c r="M135" s="175" t="s">
        <v>919</v>
      </c>
      <c r="N135" s="175" t="s">
        <v>874</v>
      </c>
      <c r="O135" s="179">
        <v>133886432</v>
      </c>
      <c r="P135" s="175" t="s">
        <v>64</v>
      </c>
      <c r="Q135" s="180">
        <v>133886432</v>
      </c>
      <c r="R135" s="175" t="s">
        <v>420</v>
      </c>
      <c r="S135" s="175" t="s">
        <v>420</v>
      </c>
      <c r="T135" s="175" t="s">
        <v>432</v>
      </c>
      <c r="U135" s="175" t="s">
        <v>742</v>
      </c>
      <c r="V135" s="175" t="s">
        <v>742</v>
      </c>
      <c r="W135" s="175" t="s">
        <v>420</v>
      </c>
      <c r="X135" s="175" t="s">
        <v>853</v>
      </c>
      <c r="Y135" s="175" t="s">
        <v>742</v>
      </c>
      <c r="Z135" s="175" t="s">
        <v>854</v>
      </c>
      <c r="AA135" s="175" t="s">
        <v>742</v>
      </c>
      <c r="AB135" s="175" t="s">
        <v>742</v>
      </c>
      <c r="AC135" s="175" t="s">
        <v>742</v>
      </c>
      <c r="AD135" s="175" t="s">
        <v>742</v>
      </c>
      <c r="AE135" s="175" t="s">
        <v>742</v>
      </c>
      <c r="AF135" s="175" t="s">
        <v>742</v>
      </c>
      <c r="AG135" s="175" t="s">
        <v>742</v>
      </c>
      <c r="AH135" s="175" t="s">
        <v>839</v>
      </c>
      <c r="AI135" s="175" t="s">
        <v>1170</v>
      </c>
      <c r="AJ135" s="175" t="s">
        <v>848</v>
      </c>
      <c r="AK135" s="175" t="s">
        <v>849</v>
      </c>
      <c r="AL135" s="175" t="s">
        <v>748</v>
      </c>
      <c r="AM135" s="175" t="s">
        <v>749</v>
      </c>
      <c r="AN135" s="175" t="s">
        <v>855</v>
      </c>
      <c r="AO135" s="175" t="s">
        <v>856</v>
      </c>
      <c r="AP135" s="175" t="s">
        <v>742</v>
      </c>
    </row>
    <row r="136" spans="1:42" s="173" customFormat="1" ht="15" x14ac:dyDescent="0.25">
      <c r="A136" s="175" t="s">
        <v>735</v>
      </c>
      <c r="B136" s="175" t="s">
        <v>839</v>
      </c>
      <c r="C136" s="175" t="s">
        <v>841</v>
      </c>
      <c r="D136" s="175" t="s">
        <v>842</v>
      </c>
      <c r="E136" s="176" t="s">
        <v>789</v>
      </c>
      <c r="F136" s="177">
        <v>43238</v>
      </c>
      <c r="G136" s="177">
        <v>43248</v>
      </c>
      <c r="H136" s="178">
        <v>547</v>
      </c>
      <c r="I136" s="178">
        <v>44</v>
      </c>
      <c r="J136" s="175" t="s">
        <v>850</v>
      </c>
      <c r="K136" s="175" t="s">
        <v>739</v>
      </c>
      <c r="L136" s="175" t="s">
        <v>920</v>
      </c>
      <c r="M136" s="175" t="s">
        <v>908</v>
      </c>
      <c r="N136" s="175" t="s">
        <v>874</v>
      </c>
      <c r="O136" s="179">
        <v>-36930000</v>
      </c>
      <c r="P136" s="175" t="s">
        <v>64</v>
      </c>
      <c r="Q136" s="180">
        <v>-36930000</v>
      </c>
      <c r="R136" s="175" t="s">
        <v>420</v>
      </c>
      <c r="S136" s="175" t="s">
        <v>420</v>
      </c>
      <c r="T136" s="175" t="s">
        <v>432</v>
      </c>
      <c r="U136" s="175" t="s">
        <v>742</v>
      </c>
      <c r="V136" s="175" t="s">
        <v>742</v>
      </c>
      <c r="W136" s="175" t="s">
        <v>420</v>
      </c>
      <c r="X136" s="175" t="s">
        <v>853</v>
      </c>
      <c r="Y136" s="175" t="s">
        <v>742</v>
      </c>
      <c r="Z136" s="175" t="s">
        <v>854</v>
      </c>
      <c r="AA136" s="175" t="s">
        <v>742</v>
      </c>
      <c r="AB136" s="175" t="s">
        <v>742</v>
      </c>
      <c r="AC136" s="175" t="s">
        <v>742</v>
      </c>
      <c r="AD136" s="175" t="s">
        <v>742</v>
      </c>
      <c r="AE136" s="175" t="s">
        <v>742</v>
      </c>
      <c r="AF136" s="175" t="s">
        <v>742</v>
      </c>
      <c r="AG136" s="175" t="s">
        <v>742</v>
      </c>
      <c r="AH136" s="175" t="s">
        <v>839</v>
      </c>
      <c r="AI136" s="175" t="s">
        <v>1170</v>
      </c>
      <c r="AJ136" s="175" t="s">
        <v>848</v>
      </c>
      <c r="AK136" s="175" t="s">
        <v>849</v>
      </c>
      <c r="AL136" s="175" t="s">
        <v>748</v>
      </c>
      <c r="AM136" s="175" t="s">
        <v>749</v>
      </c>
      <c r="AN136" s="175" t="s">
        <v>855</v>
      </c>
      <c r="AO136" s="175" t="s">
        <v>856</v>
      </c>
      <c r="AP136" s="175" t="s">
        <v>742</v>
      </c>
    </row>
    <row r="137" spans="1:42" s="173" customFormat="1" ht="15" x14ac:dyDescent="0.25">
      <c r="A137" s="175" t="s">
        <v>735</v>
      </c>
      <c r="B137" s="175" t="s">
        <v>839</v>
      </c>
      <c r="C137" s="175" t="s">
        <v>841</v>
      </c>
      <c r="D137" s="175" t="s">
        <v>842</v>
      </c>
      <c r="E137" s="176" t="s">
        <v>789</v>
      </c>
      <c r="F137" s="177">
        <v>43238</v>
      </c>
      <c r="G137" s="177">
        <v>43248</v>
      </c>
      <c r="H137" s="178">
        <v>547</v>
      </c>
      <c r="I137" s="178">
        <v>94</v>
      </c>
      <c r="J137" s="175" t="s">
        <v>850</v>
      </c>
      <c r="K137" s="175" t="s">
        <v>739</v>
      </c>
      <c r="L137" s="175" t="s">
        <v>920</v>
      </c>
      <c r="M137" s="175" t="s">
        <v>909</v>
      </c>
      <c r="N137" s="175" t="s">
        <v>874</v>
      </c>
      <c r="O137" s="179">
        <v>-3014530</v>
      </c>
      <c r="P137" s="175" t="s">
        <v>64</v>
      </c>
      <c r="Q137" s="180">
        <v>-3014530</v>
      </c>
      <c r="R137" s="175" t="s">
        <v>420</v>
      </c>
      <c r="S137" s="175" t="s">
        <v>420</v>
      </c>
      <c r="T137" s="175" t="s">
        <v>432</v>
      </c>
      <c r="U137" s="175" t="s">
        <v>742</v>
      </c>
      <c r="V137" s="175" t="s">
        <v>742</v>
      </c>
      <c r="W137" s="175" t="s">
        <v>420</v>
      </c>
      <c r="X137" s="175" t="s">
        <v>853</v>
      </c>
      <c r="Y137" s="175" t="s">
        <v>742</v>
      </c>
      <c r="Z137" s="175" t="s">
        <v>854</v>
      </c>
      <c r="AA137" s="175" t="s">
        <v>742</v>
      </c>
      <c r="AB137" s="175" t="s">
        <v>742</v>
      </c>
      <c r="AC137" s="175" t="s">
        <v>742</v>
      </c>
      <c r="AD137" s="175" t="s">
        <v>742</v>
      </c>
      <c r="AE137" s="175" t="s">
        <v>742</v>
      </c>
      <c r="AF137" s="175" t="s">
        <v>742</v>
      </c>
      <c r="AG137" s="175" t="s">
        <v>742</v>
      </c>
      <c r="AH137" s="175" t="s">
        <v>839</v>
      </c>
      <c r="AI137" s="175" t="s">
        <v>1170</v>
      </c>
      <c r="AJ137" s="175" t="s">
        <v>848</v>
      </c>
      <c r="AK137" s="175" t="s">
        <v>849</v>
      </c>
      <c r="AL137" s="175" t="s">
        <v>748</v>
      </c>
      <c r="AM137" s="175" t="s">
        <v>749</v>
      </c>
      <c r="AN137" s="175" t="s">
        <v>855</v>
      </c>
      <c r="AO137" s="175" t="s">
        <v>856</v>
      </c>
      <c r="AP137" s="175" t="s">
        <v>742</v>
      </c>
    </row>
    <row r="138" spans="1:42" s="173" customFormat="1" ht="15" x14ac:dyDescent="0.25">
      <c r="A138" s="175" t="s">
        <v>735</v>
      </c>
      <c r="B138" s="175" t="s">
        <v>839</v>
      </c>
      <c r="C138" s="175" t="s">
        <v>841</v>
      </c>
      <c r="D138" s="175" t="s">
        <v>842</v>
      </c>
      <c r="E138" s="176" t="s">
        <v>789</v>
      </c>
      <c r="F138" s="177">
        <v>43238</v>
      </c>
      <c r="G138" s="177">
        <v>43248</v>
      </c>
      <c r="H138" s="178">
        <v>547</v>
      </c>
      <c r="I138" s="178">
        <v>95</v>
      </c>
      <c r="J138" s="175" t="s">
        <v>850</v>
      </c>
      <c r="K138" s="175" t="s">
        <v>739</v>
      </c>
      <c r="L138" s="175" t="s">
        <v>920</v>
      </c>
      <c r="M138" s="175" t="s">
        <v>909</v>
      </c>
      <c r="N138" s="175" t="s">
        <v>874</v>
      </c>
      <c r="O138" s="179">
        <v>-36427000</v>
      </c>
      <c r="P138" s="175" t="s">
        <v>64</v>
      </c>
      <c r="Q138" s="180">
        <v>-36427000</v>
      </c>
      <c r="R138" s="175" t="s">
        <v>420</v>
      </c>
      <c r="S138" s="175" t="s">
        <v>420</v>
      </c>
      <c r="T138" s="175" t="s">
        <v>432</v>
      </c>
      <c r="U138" s="175" t="s">
        <v>742</v>
      </c>
      <c r="V138" s="175" t="s">
        <v>742</v>
      </c>
      <c r="W138" s="175" t="s">
        <v>420</v>
      </c>
      <c r="X138" s="175" t="s">
        <v>853</v>
      </c>
      <c r="Y138" s="175" t="s">
        <v>742</v>
      </c>
      <c r="Z138" s="175" t="s">
        <v>854</v>
      </c>
      <c r="AA138" s="175" t="s">
        <v>742</v>
      </c>
      <c r="AB138" s="175" t="s">
        <v>742</v>
      </c>
      <c r="AC138" s="175" t="s">
        <v>742</v>
      </c>
      <c r="AD138" s="175" t="s">
        <v>742</v>
      </c>
      <c r="AE138" s="175" t="s">
        <v>742</v>
      </c>
      <c r="AF138" s="175" t="s">
        <v>742</v>
      </c>
      <c r="AG138" s="175" t="s">
        <v>742</v>
      </c>
      <c r="AH138" s="175" t="s">
        <v>839</v>
      </c>
      <c r="AI138" s="175" t="s">
        <v>1170</v>
      </c>
      <c r="AJ138" s="175" t="s">
        <v>848</v>
      </c>
      <c r="AK138" s="175" t="s">
        <v>849</v>
      </c>
      <c r="AL138" s="175" t="s">
        <v>748</v>
      </c>
      <c r="AM138" s="175" t="s">
        <v>749</v>
      </c>
      <c r="AN138" s="175" t="s">
        <v>855</v>
      </c>
      <c r="AO138" s="175" t="s">
        <v>856</v>
      </c>
      <c r="AP138" s="175" t="s">
        <v>742</v>
      </c>
    </row>
    <row r="139" spans="1:42" s="173" customFormat="1" ht="15" hidden="1" x14ac:dyDescent="0.25">
      <c r="A139" s="175" t="s">
        <v>735</v>
      </c>
      <c r="B139" s="175" t="s">
        <v>839</v>
      </c>
      <c r="C139" s="175" t="s">
        <v>841</v>
      </c>
      <c r="D139" s="175" t="s">
        <v>842</v>
      </c>
      <c r="E139" s="176" t="s">
        <v>789</v>
      </c>
      <c r="F139" s="177">
        <v>43245</v>
      </c>
      <c r="G139" s="177">
        <v>43248</v>
      </c>
      <c r="H139" s="178">
        <v>544</v>
      </c>
      <c r="I139" s="178">
        <v>3</v>
      </c>
      <c r="J139" s="175" t="s">
        <v>859</v>
      </c>
      <c r="K139" s="175" t="s">
        <v>739</v>
      </c>
      <c r="L139" s="175" t="s">
        <v>921</v>
      </c>
      <c r="M139" s="175" t="s">
        <v>861</v>
      </c>
      <c r="N139" s="175" t="s">
        <v>742</v>
      </c>
      <c r="O139" s="179">
        <v>-28322954</v>
      </c>
      <c r="P139" s="175" t="s">
        <v>846</v>
      </c>
      <c r="Q139" s="180">
        <v>-1246.21</v>
      </c>
      <c r="R139" s="175" t="s">
        <v>420</v>
      </c>
      <c r="S139" s="175" t="s">
        <v>420</v>
      </c>
      <c r="T139" s="175" t="s">
        <v>432</v>
      </c>
      <c r="U139" s="175" t="s">
        <v>742</v>
      </c>
      <c r="V139" s="175" t="s">
        <v>742</v>
      </c>
      <c r="W139" s="175" t="s">
        <v>420</v>
      </c>
      <c r="X139" s="175" t="s">
        <v>853</v>
      </c>
      <c r="Y139" s="175" t="s">
        <v>742</v>
      </c>
      <c r="Z139" s="175" t="s">
        <v>862</v>
      </c>
      <c r="AA139" s="175" t="s">
        <v>742</v>
      </c>
      <c r="AB139" s="175" t="s">
        <v>742</v>
      </c>
      <c r="AC139" s="175" t="s">
        <v>742</v>
      </c>
      <c r="AD139" s="175" t="s">
        <v>742</v>
      </c>
      <c r="AE139" s="175" t="s">
        <v>742</v>
      </c>
      <c r="AF139" s="175" t="s">
        <v>742</v>
      </c>
      <c r="AG139" s="175" t="s">
        <v>742</v>
      </c>
      <c r="AH139" s="175" t="s">
        <v>839</v>
      </c>
      <c r="AI139" s="175" t="s">
        <v>1170</v>
      </c>
      <c r="AJ139" s="175" t="s">
        <v>848</v>
      </c>
      <c r="AK139" s="175" t="s">
        <v>849</v>
      </c>
      <c r="AL139" s="175" t="s">
        <v>748</v>
      </c>
      <c r="AM139" s="175" t="s">
        <v>749</v>
      </c>
      <c r="AN139" s="175" t="s">
        <v>855</v>
      </c>
      <c r="AO139" s="175" t="s">
        <v>856</v>
      </c>
      <c r="AP139" s="175" t="s">
        <v>742</v>
      </c>
    </row>
    <row r="140" spans="1:42" s="173" customFormat="1" ht="15" x14ac:dyDescent="0.25">
      <c r="A140" s="175" t="s">
        <v>735</v>
      </c>
      <c r="B140" s="175" t="s">
        <v>839</v>
      </c>
      <c r="C140" s="175" t="s">
        <v>841</v>
      </c>
      <c r="D140" s="175" t="s">
        <v>842</v>
      </c>
      <c r="E140" s="176" t="s">
        <v>789</v>
      </c>
      <c r="F140" s="177">
        <v>43245</v>
      </c>
      <c r="G140" s="177">
        <v>43248</v>
      </c>
      <c r="H140" s="178">
        <v>543</v>
      </c>
      <c r="I140" s="178">
        <v>4</v>
      </c>
      <c r="J140" s="175" t="s">
        <v>859</v>
      </c>
      <c r="K140" s="175" t="s">
        <v>739</v>
      </c>
      <c r="L140" s="175" t="s">
        <v>922</v>
      </c>
      <c r="M140" s="175" t="s">
        <v>910</v>
      </c>
      <c r="N140" s="175" t="s">
        <v>874</v>
      </c>
      <c r="O140" s="179">
        <v>-132423149</v>
      </c>
      <c r="P140" s="175" t="s">
        <v>64</v>
      </c>
      <c r="Q140" s="180">
        <v>-132423149</v>
      </c>
      <c r="R140" s="175" t="s">
        <v>420</v>
      </c>
      <c r="S140" s="175" t="s">
        <v>420</v>
      </c>
      <c r="T140" s="175" t="s">
        <v>432</v>
      </c>
      <c r="U140" s="175" t="s">
        <v>742</v>
      </c>
      <c r="V140" s="175" t="s">
        <v>742</v>
      </c>
      <c r="W140" s="175" t="s">
        <v>420</v>
      </c>
      <c r="X140" s="175" t="s">
        <v>853</v>
      </c>
      <c r="Y140" s="175" t="s">
        <v>742</v>
      </c>
      <c r="Z140" s="175" t="s">
        <v>854</v>
      </c>
      <c r="AA140" s="175" t="s">
        <v>742</v>
      </c>
      <c r="AB140" s="175" t="s">
        <v>742</v>
      </c>
      <c r="AC140" s="175" t="s">
        <v>742</v>
      </c>
      <c r="AD140" s="175" t="s">
        <v>742</v>
      </c>
      <c r="AE140" s="175" t="s">
        <v>742</v>
      </c>
      <c r="AF140" s="175" t="s">
        <v>742</v>
      </c>
      <c r="AG140" s="175" t="s">
        <v>742</v>
      </c>
      <c r="AH140" s="175" t="s">
        <v>839</v>
      </c>
      <c r="AI140" s="175" t="s">
        <v>1170</v>
      </c>
      <c r="AJ140" s="175" t="s">
        <v>848</v>
      </c>
      <c r="AK140" s="175" t="s">
        <v>849</v>
      </c>
      <c r="AL140" s="175" t="s">
        <v>748</v>
      </c>
      <c r="AM140" s="175" t="s">
        <v>749</v>
      </c>
      <c r="AN140" s="175" t="s">
        <v>855</v>
      </c>
      <c r="AO140" s="175" t="s">
        <v>856</v>
      </c>
      <c r="AP140" s="175" t="s">
        <v>742</v>
      </c>
    </row>
    <row r="141" spans="1:42" s="173" customFormat="1" ht="15" x14ac:dyDescent="0.25">
      <c r="A141" s="175" t="s">
        <v>735</v>
      </c>
      <c r="B141" s="175" t="s">
        <v>839</v>
      </c>
      <c r="C141" s="175" t="s">
        <v>841</v>
      </c>
      <c r="D141" s="175" t="s">
        <v>842</v>
      </c>
      <c r="E141" s="176" t="s">
        <v>789</v>
      </c>
      <c r="F141" s="177">
        <v>43245</v>
      </c>
      <c r="G141" s="177">
        <v>43248</v>
      </c>
      <c r="H141" s="178">
        <v>543</v>
      </c>
      <c r="I141" s="178">
        <v>7</v>
      </c>
      <c r="J141" s="175" t="s">
        <v>859</v>
      </c>
      <c r="K141" s="175" t="s">
        <v>739</v>
      </c>
      <c r="L141" s="175" t="s">
        <v>922</v>
      </c>
      <c r="M141" s="175" t="s">
        <v>911</v>
      </c>
      <c r="N141" s="175" t="s">
        <v>874</v>
      </c>
      <c r="O141" s="179">
        <v>-133886432</v>
      </c>
      <c r="P141" s="175" t="s">
        <v>64</v>
      </c>
      <c r="Q141" s="180">
        <v>-133886432</v>
      </c>
      <c r="R141" s="175" t="s">
        <v>420</v>
      </c>
      <c r="S141" s="175" t="s">
        <v>420</v>
      </c>
      <c r="T141" s="175" t="s">
        <v>432</v>
      </c>
      <c r="U141" s="175" t="s">
        <v>742</v>
      </c>
      <c r="V141" s="175" t="s">
        <v>742</v>
      </c>
      <c r="W141" s="175" t="s">
        <v>420</v>
      </c>
      <c r="X141" s="175" t="s">
        <v>853</v>
      </c>
      <c r="Y141" s="175" t="s">
        <v>742</v>
      </c>
      <c r="Z141" s="175" t="s">
        <v>854</v>
      </c>
      <c r="AA141" s="175" t="s">
        <v>742</v>
      </c>
      <c r="AB141" s="175" t="s">
        <v>742</v>
      </c>
      <c r="AC141" s="175" t="s">
        <v>742</v>
      </c>
      <c r="AD141" s="175" t="s">
        <v>742</v>
      </c>
      <c r="AE141" s="175" t="s">
        <v>742</v>
      </c>
      <c r="AF141" s="175" t="s">
        <v>742</v>
      </c>
      <c r="AG141" s="175" t="s">
        <v>742</v>
      </c>
      <c r="AH141" s="175" t="s">
        <v>839</v>
      </c>
      <c r="AI141" s="175" t="s">
        <v>1170</v>
      </c>
      <c r="AJ141" s="175" t="s">
        <v>848</v>
      </c>
      <c r="AK141" s="175" t="s">
        <v>849</v>
      </c>
      <c r="AL141" s="175" t="s">
        <v>748</v>
      </c>
      <c r="AM141" s="175" t="s">
        <v>749</v>
      </c>
      <c r="AN141" s="175" t="s">
        <v>855</v>
      </c>
      <c r="AO141" s="175" t="s">
        <v>856</v>
      </c>
      <c r="AP141" s="175" t="s">
        <v>742</v>
      </c>
    </row>
    <row r="142" spans="1:42" s="173" customFormat="1" ht="15" hidden="1" x14ac:dyDescent="0.25">
      <c r="A142" s="175" t="s">
        <v>735</v>
      </c>
      <c r="B142" s="175" t="s">
        <v>839</v>
      </c>
      <c r="C142" s="175" t="s">
        <v>841</v>
      </c>
      <c r="D142" s="175" t="s">
        <v>842</v>
      </c>
      <c r="E142" s="176" t="s">
        <v>797</v>
      </c>
      <c r="F142" s="177">
        <v>43220</v>
      </c>
      <c r="G142" s="177">
        <v>43221</v>
      </c>
      <c r="H142" s="178">
        <v>527</v>
      </c>
      <c r="I142" s="178">
        <v>5</v>
      </c>
      <c r="J142" s="175" t="s">
        <v>859</v>
      </c>
      <c r="K142" s="175" t="s">
        <v>739</v>
      </c>
      <c r="L142" s="175" t="s">
        <v>923</v>
      </c>
      <c r="M142" s="175" t="s">
        <v>924</v>
      </c>
      <c r="N142" s="175" t="s">
        <v>742</v>
      </c>
      <c r="O142" s="179">
        <v>-129016364</v>
      </c>
      <c r="P142" s="175" t="s">
        <v>846</v>
      </c>
      <c r="Q142" s="180">
        <v>-5676.72</v>
      </c>
      <c r="R142" s="175" t="s">
        <v>420</v>
      </c>
      <c r="S142" s="175" t="s">
        <v>420</v>
      </c>
      <c r="T142" s="175" t="s">
        <v>432</v>
      </c>
      <c r="U142" s="175" t="s">
        <v>742</v>
      </c>
      <c r="V142" s="175" t="s">
        <v>742</v>
      </c>
      <c r="W142" s="175" t="s">
        <v>420</v>
      </c>
      <c r="X142" s="175" t="s">
        <v>853</v>
      </c>
      <c r="Y142" s="175" t="s">
        <v>742</v>
      </c>
      <c r="Z142" s="175" t="s">
        <v>865</v>
      </c>
      <c r="AA142" s="175" t="s">
        <v>742</v>
      </c>
      <c r="AB142" s="175" t="s">
        <v>742</v>
      </c>
      <c r="AC142" s="175" t="s">
        <v>742</v>
      </c>
      <c r="AD142" s="175" t="s">
        <v>742</v>
      </c>
      <c r="AE142" s="175" t="s">
        <v>742</v>
      </c>
      <c r="AF142" s="175" t="s">
        <v>742</v>
      </c>
      <c r="AG142" s="175" t="s">
        <v>742</v>
      </c>
      <c r="AH142" s="175" t="s">
        <v>839</v>
      </c>
      <c r="AI142" s="175" t="s">
        <v>1170</v>
      </c>
      <c r="AJ142" s="175" t="s">
        <v>848</v>
      </c>
      <c r="AK142" s="175" t="s">
        <v>849</v>
      </c>
      <c r="AL142" s="175" t="s">
        <v>748</v>
      </c>
      <c r="AM142" s="175" t="s">
        <v>749</v>
      </c>
      <c r="AN142" s="175" t="s">
        <v>855</v>
      </c>
      <c r="AO142" s="175" t="s">
        <v>856</v>
      </c>
      <c r="AP142" s="175" t="s">
        <v>742</v>
      </c>
    </row>
    <row r="143" spans="1:42" s="173" customFormat="1" ht="15" hidden="1" x14ac:dyDescent="0.25">
      <c r="A143" s="175" t="s">
        <v>735</v>
      </c>
      <c r="B143" s="175" t="s">
        <v>839</v>
      </c>
      <c r="C143" s="175" t="s">
        <v>841</v>
      </c>
      <c r="D143" s="175" t="s">
        <v>842</v>
      </c>
      <c r="E143" s="176" t="s">
        <v>797</v>
      </c>
      <c r="F143" s="177">
        <v>43220</v>
      </c>
      <c r="G143" s="177">
        <v>43221</v>
      </c>
      <c r="H143" s="178">
        <v>527</v>
      </c>
      <c r="I143" s="178">
        <v>6</v>
      </c>
      <c r="J143" s="175" t="s">
        <v>859</v>
      </c>
      <c r="K143" s="175" t="s">
        <v>739</v>
      </c>
      <c r="L143" s="175" t="s">
        <v>923</v>
      </c>
      <c r="M143" s="175" t="s">
        <v>925</v>
      </c>
      <c r="N143" s="175" t="s">
        <v>742</v>
      </c>
      <c r="O143" s="179">
        <v>-89706590</v>
      </c>
      <c r="P143" s="175" t="s">
        <v>846</v>
      </c>
      <c r="Q143" s="180">
        <v>-3947.09</v>
      </c>
      <c r="R143" s="175" t="s">
        <v>420</v>
      </c>
      <c r="S143" s="175" t="s">
        <v>420</v>
      </c>
      <c r="T143" s="175" t="s">
        <v>432</v>
      </c>
      <c r="U143" s="175" t="s">
        <v>742</v>
      </c>
      <c r="V143" s="175" t="s">
        <v>742</v>
      </c>
      <c r="W143" s="175" t="s">
        <v>420</v>
      </c>
      <c r="X143" s="175" t="s">
        <v>853</v>
      </c>
      <c r="Y143" s="175" t="s">
        <v>742</v>
      </c>
      <c r="Z143" s="175" t="s">
        <v>867</v>
      </c>
      <c r="AA143" s="175" t="s">
        <v>742</v>
      </c>
      <c r="AB143" s="175" t="s">
        <v>742</v>
      </c>
      <c r="AC143" s="175" t="s">
        <v>742</v>
      </c>
      <c r="AD143" s="175" t="s">
        <v>742</v>
      </c>
      <c r="AE143" s="175" t="s">
        <v>742</v>
      </c>
      <c r="AF143" s="175" t="s">
        <v>742</v>
      </c>
      <c r="AG143" s="175" t="s">
        <v>742</v>
      </c>
      <c r="AH143" s="175" t="s">
        <v>839</v>
      </c>
      <c r="AI143" s="175" t="s">
        <v>1170</v>
      </c>
      <c r="AJ143" s="175" t="s">
        <v>848</v>
      </c>
      <c r="AK143" s="175" t="s">
        <v>849</v>
      </c>
      <c r="AL143" s="175" t="s">
        <v>748</v>
      </c>
      <c r="AM143" s="175" t="s">
        <v>749</v>
      </c>
      <c r="AN143" s="175" t="s">
        <v>855</v>
      </c>
      <c r="AO143" s="175" t="s">
        <v>856</v>
      </c>
      <c r="AP143" s="175" t="s">
        <v>742</v>
      </c>
    </row>
    <row r="144" spans="1:42" s="173" customFormat="1" ht="15" x14ac:dyDescent="0.25">
      <c r="A144" s="175" t="s">
        <v>735</v>
      </c>
      <c r="B144" s="175" t="s">
        <v>839</v>
      </c>
      <c r="C144" s="175" t="s">
        <v>841</v>
      </c>
      <c r="D144" s="175" t="s">
        <v>842</v>
      </c>
      <c r="E144" s="176" t="s">
        <v>797</v>
      </c>
      <c r="F144" s="177">
        <v>43210</v>
      </c>
      <c r="G144" s="177">
        <v>43216</v>
      </c>
      <c r="H144" s="178">
        <v>515</v>
      </c>
      <c r="I144" s="178">
        <v>45</v>
      </c>
      <c r="J144" s="175" t="s">
        <v>850</v>
      </c>
      <c r="K144" s="175" t="s">
        <v>739</v>
      </c>
      <c r="L144" s="175" t="s">
        <v>926</v>
      </c>
      <c r="M144" s="175" t="s">
        <v>916</v>
      </c>
      <c r="N144" s="175" t="s">
        <v>874</v>
      </c>
      <c r="O144" s="179">
        <v>-36930000</v>
      </c>
      <c r="P144" s="175" t="s">
        <v>64</v>
      </c>
      <c r="Q144" s="180">
        <v>-36930000</v>
      </c>
      <c r="R144" s="175" t="s">
        <v>420</v>
      </c>
      <c r="S144" s="175" t="s">
        <v>420</v>
      </c>
      <c r="T144" s="175" t="s">
        <v>432</v>
      </c>
      <c r="U144" s="175" t="s">
        <v>742</v>
      </c>
      <c r="V144" s="175" t="s">
        <v>742</v>
      </c>
      <c r="W144" s="175" t="s">
        <v>420</v>
      </c>
      <c r="X144" s="175" t="s">
        <v>853</v>
      </c>
      <c r="Y144" s="175" t="s">
        <v>742</v>
      </c>
      <c r="Z144" s="175" t="s">
        <v>854</v>
      </c>
      <c r="AA144" s="175" t="s">
        <v>742</v>
      </c>
      <c r="AB144" s="175" t="s">
        <v>742</v>
      </c>
      <c r="AC144" s="175" t="s">
        <v>742</v>
      </c>
      <c r="AD144" s="175" t="s">
        <v>742</v>
      </c>
      <c r="AE144" s="175" t="s">
        <v>742</v>
      </c>
      <c r="AF144" s="175" t="s">
        <v>742</v>
      </c>
      <c r="AG144" s="175" t="s">
        <v>742</v>
      </c>
      <c r="AH144" s="175" t="s">
        <v>839</v>
      </c>
      <c r="AI144" s="175" t="s">
        <v>1170</v>
      </c>
      <c r="AJ144" s="175" t="s">
        <v>848</v>
      </c>
      <c r="AK144" s="175" t="s">
        <v>849</v>
      </c>
      <c r="AL144" s="175" t="s">
        <v>748</v>
      </c>
      <c r="AM144" s="175" t="s">
        <v>749</v>
      </c>
      <c r="AN144" s="175" t="s">
        <v>855</v>
      </c>
      <c r="AO144" s="175" t="s">
        <v>856</v>
      </c>
      <c r="AP144" s="175" t="s">
        <v>742</v>
      </c>
    </row>
    <row r="145" spans="1:42" s="173" customFormat="1" ht="15" x14ac:dyDescent="0.25">
      <c r="A145" s="175" t="s">
        <v>735</v>
      </c>
      <c r="B145" s="175" t="s">
        <v>839</v>
      </c>
      <c r="C145" s="175" t="s">
        <v>841</v>
      </c>
      <c r="D145" s="175" t="s">
        <v>842</v>
      </c>
      <c r="E145" s="176" t="s">
        <v>797</v>
      </c>
      <c r="F145" s="177">
        <v>43210</v>
      </c>
      <c r="G145" s="177">
        <v>43216</v>
      </c>
      <c r="H145" s="178">
        <v>515</v>
      </c>
      <c r="I145" s="178">
        <v>95</v>
      </c>
      <c r="J145" s="175" t="s">
        <v>850</v>
      </c>
      <c r="K145" s="175" t="s">
        <v>739</v>
      </c>
      <c r="L145" s="175" t="s">
        <v>926</v>
      </c>
      <c r="M145" s="175" t="s">
        <v>917</v>
      </c>
      <c r="N145" s="175" t="s">
        <v>874</v>
      </c>
      <c r="O145" s="179">
        <v>-3014530</v>
      </c>
      <c r="P145" s="175" t="s">
        <v>64</v>
      </c>
      <c r="Q145" s="180">
        <v>-3014530</v>
      </c>
      <c r="R145" s="175" t="s">
        <v>420</v>
      </c>
      <c r="S145" s="175" t="s">
        <v>420</v>
      </c>
      <c r="T145" s="175" t="s">
        <v>432</v>
      </c>
      <c r="U145" s="175" t="s">
        <v>742</v>
      </c>
      <c r="V145" s="175" t="s">
        <v>742</v>
      </c>
      <c r="W145" s="175" t="s">
        <v>420</v>
      </c>
      <c r="X145" s="175" t="s">
        <v>853</v>
      </c>
      <c r="Y145" s="175" t="s">
        <v>742</v>
      </c>
      <c r="Z145" s="175" t="s">
        <v>854</v>
      </c>
      <c r="AA145" s="175" t="s">
        <v>742</v>
      </c>
      <c r="AB145" s="175" t="s">
        <v>742</v>
      </c>
      <c r="AC145" s="175" t="s">
        <v>742</v>
      </c>
      <c r="AD145" s="175" t="s">
        <v>742</v>
      </c>
      <c r="AE145" s="175" t="s">
        <v>742</v>
      </c>
      <c r="AF145" s="175" t="s">
        <v>742</v>
      </c>
      <c r="AG145" s="175" t="s">
        <v>742</v>
      </c>
      <c r="AH145" s="175" t="s">
        <v>839</v>
      </c>
      <c r="AI145" s="175" t="s">
        <v>1170</v>
      </c>
      <c r="AJ145" s="175" t="s">
        <v>848</v>
      </c>
      <c r="AK145" s="175" t="s">
        <v>849</v>
      </c>
      <c r="AL145" s="175" t="s">
        <v>748</v>
      </c>
      <c r="AM145" s="175" t="s">
        <v>749</v>
      </c>
      <c r="AN145" s="175" t="s">
        <v>855</v>
      </c>
      <c r="AO145" s="175" t="s">
        <v>856</v>
      </c>
      <c r="AP145" s="175" t="s">
        <v>742</v>
      </c>
    </row>
    <row r="146" spans="1:42" s="173" customFormat="1" ht="15" x14ac:dyDescent="0.25">
      <c r="A146" s="175" t="s">
        <v>735</v>
      </c>
      <c r="B146" s="175" t="s">
        <v>839</v>
      </c>
      <c r="C146" s="175" t="s">
        <v>841</v>
      </c>
      <c r="D146" s="175" t="s">
        <v>842</v>
      </c>
      <c r="E146" s="176" t="s">
        <v>797</v>
      </c>
      <c r="F146" s="177">
        <v>43210</v>
      </c>
      <c r="G146" s="177">
        <v>43216</v>
      </c>
      <c r="H146" s="178">
        <v>515</v>
      </c>
      <c r="I146" s="178">
        <v>96</v>
      </c>
      <c r="J146" s="175" t="s">
        <v>850</v>
      </c>
      <c r="K146" s="175" t="s">
        <v>739</v>
      </c>
      <c r="L146" s="175" t="s">
        <v>926</v>
      </c>
      <c r="M146" s="175" t="s">
        <v>917</v>
      </c>
      <c r="N146" s="175" t="s">
        <v>874</v>
      </c>
      <c r="O146" s="179">
        <v>-36427000</v>
      </c>
      <c r="P146" s="175" t="s">
        <v>64</v>
      </c>
      <c r="Q146" s="180">
        <v>-36427000</v>
      </c>
      <c r="R146" s="175" t="s">
        <v>420</v>
      </c>
      <c r="S146" s="175" t="s">
        <v>420</v>
      </c>
      <c r="T146" s="175" t="s">
        <v>432</v>
      </c>
      <c r="U146" s="175" t="s">
        <v>742</v>
      </c>
      <c r="V146" s="175" t="s">
        <v>742</v>
      </c>
      <c r="W146" s="175" t="s">
        <v>420</v>
      </c>
      <c r="X146" s="175" t="s">
        <v>853</v>
      </c>
      <c r="Y146" s="175" t="s">
        <v>742</v>
      </c>
      <c r="Z146" s="175" t="s">
        <v>854</v>
      </c>
      <c r="AA146" s="175" t="s">
        <v>742</v>
      </c>
      <c r="AB146" s="175" t="s">
        <v>742</v>
      </c>
      <c r="AC146" s="175" t="s">
        <v>742</v>
      </c>
      <c r="AD146" s="175" t="s">
        <v>742</v>
      </c>
      <c r="AE146" s="175" t="s">
        <v>742</v>
      </c>
      <c r="AF146" s="175" t="s">
        <v>742</v>
      </c>
      <c r="AG146" s="175" t="s">
        <v>742</v>
      </c>
      <c r="AH146" s="175" t="s">
        <v>839</v>
      </c>
      <c r="AI146" s="175" t="s">
        <v>1170</v>
      </c>
      <c r="AJ146" s="175" t="s">
        <v>848</v>
      </c>
      <c r="AK146" s="175" t="s">
        <v>849</v>
      </c>
      <c r="AL146" s="175" t="s">
        <v>748</v>
      </c>
      <c r="AM146" s="175" t="s">
        <v>749</v>
      </c>
      <c r="AN146" s="175" t="s">
        <v>855</v>
      </c>
      <c r="AO146" s="175" t="s">
        <v>856</v>
      </c>
      <c r="AP146" s="175" t="s">
        <v>742</v>
      </c>
    </row>
    <row r="147" spans="1:42" s="173" customFormat="1" ht="15" hidden="1" x14ac:dyDescent="0.25">
      <c r="A147" s="175" t="s">
        <v>735</v>
      </c>
      <c r="B147" s="175" t="s">
        <v>839</v>
      </c>
      <c r="C147" s="175" t="s">
        <v>841</v>
      </c>
      <c r="D147" s="175" t="s">
        <v>842</v>
      </c>
      <c r="E147" s="176" t="s">
        <v>797</v>
      </c>
      <c r="F147" s="177">
        <v>43213</v>
      </c>
      <c r="G147" s="177">
        <v>43214</v>
      </c>
      <c r="H147" s="178">
        <v>513</v>
      </c>
      <c r="I147" s="178">
        <v>3</v>
      </c>
      <c r="J147" s="175" t="s">
        <v>859</v>
      </c>
      <c r="K147" s="175" t="s">
        <v>739</v>
      </c>
      <c r="L147" s="175" t="s">
        <v>927</v>
      </c>
      <c r="M147" s="175" t="s">
        <v>861</v>
      </c>
      <c r="N147" s="175" t="s">
        <v>742</v>
      </c>
      <c r="O147" s="179">
        <v>-22245228</v>
      </c>
      <c r="P147" s="175" t="s">
        <v>846</v>
      </c>
      <c r="Q147" s="180">
        <v>-978.79</v>
      </c>
      <c r="R147" s="175" t="s">
        <v>420</v>
      </c>
      <c r="S147" s="175" t="s">
        <v>420</v>
      </c>
      <c r="T147" s="175" t="s">
        <v>432</v>
      </c>
      <c r="U147" s="175" t="s">
        <v>742</v>
      </c>
      <c r="V147" s="175" t="s">
        <v>742</v>
      </c>
      <c r="W147" s="175" t="s">
        <v>420</v>
      </c>
      <c r="X147" s="175" t="s">
        <v>853</v>
      </c>
      <c r="Y147" s="175" t="s">
        <v>742</v>
      </c>
      <c r="Z147" s="175" t="s">
        <v>862</v>
      </c>
      <c r="AA147" s="175" t="s">
        <v>742</v>
      </c>
      <c r="AB147" s="175" t="s">
        <v>742</v>
      </c>
      <c r="AC147" s="175" t="s">
        <v>742</v>
      </c>
      <c r="AD147" s="175" t="s">
        <v>742</v>
      </c>
      <c r="AE147" s="175" t="s">
        <v>742</v>
      </c>
      <c r="AF147" s="175" t="s">
        <v>742</v>
      </c>
      <c r="AG147" s="175" t="s">
        <v>742</v>
      </c>
      <c r="AH147" s="175" t="s">
        <v>839</v>
      </c>
      <c r="AI147" s="175" t="s">
        <v>1170</v>
      </c>
      <c r="AJ147" s="175" t="s">
        <v>848</v>
      </c>
      <c r="AK147" s="175" t="s">
        <v>849</v>
      </c>
      <c r="AL147" s="175" t="s">
        <v>748</v>
      </c>
      <c r="AM147" s="175" t="s">
        <v>749</v>
      </c>
      <c r="AN147" s="175" t="s">
        <v>855</v>
      </c>
      <c r="AO147" s="175" t="s">
        <v>856</v>
      </c>
      <c r="AP147" s="175" t="s">
        <v>742</v>
      </c>
    </row>
    <row r="148" spans="1:42" s="173" customFormat="1" ht="15" x14ac:dyDescent="0.25">
      <c r="A148" s="175" t="s">
        <v>735</v>
      </c>
      <c r="B148" s="175" t="s">
        <v>839</v>
      </c>
      <c r="C148" s="175" t="s">
        <v>841</v>
      </c>
      <c r="D148" s="175" t="s">
        <v>842</v>
      </c>
      <c r="E148" s="176" t="s">
        <v>797</v>
      </c>
      <c r="F148" s="177">
        <v>43213</v>
      </c>
      <c r="G148" s="177">
        <v>43214</v>
      </c>
      <c r="H148" s="178">
        <v>512</v>
      </c>
      <c r="I148" s="178">
        <v>4</v>
      </c>
      <c r="J148" s="175" t="s">
        <v>859</v>
      </c>
      <c r="K148" s="175" t="s">
        <v>739</v>
      </c>
      <c r="L148" s="175" t="s">
        <v>928</v>
      </c>
      <c r="M148" s="175" t="s">
        <v>918</v>
      </c>
      <c r="N148" s="175" t="s">
        <v>874</v>
      </c>
      <c r="O148" s="179">
        <v>-132423149</v>
      </c>
      <c r="P148" s="175" t="s">
        <v>64</v>
      </c>
      <c r="Q148" s="180">
        <v>-132423149</v>
      </c>
      <c r="R148" s="175" t="s">
        <v>420</v>
      </c>
      <c r="S148" s="175" t="s">
        <v>420</v>
      </c>
      <c r="T148" s="175" t="s">
        <v>432</v>
      </c>
      <c r="U148" s="175" t="s">
        <v>742</v>
      </c>
      <c r="V148" s="175" t="s">
        <v>742</v>
      </c>
      <c r="W148" s="175" t="s">
        <v>420</v>
      </c>
      <c r="X148" s="175" t="s">
        <v>853</v>
      </c>
      <c r="Y148" s="175" t="s">
        <v>742</v>
      </c>
      <c r="Z148" s="175" t="s">
        <v>854</v>
      </c>
      <c r="AA148" s="175" t="s">
        <v>742</v>
      </c>
      <c r="AB148" s="175" t="s">
        <v>742</v>
      </c>
      <c r="AC148" s="175" t="s">
        <v>742</v>
      </c>
      <c r="AD148" s="175" t="s">
        <v>742</v>
      </c>
      <c r="AE148" s="175" t="s">
        <v>742</v>
      </c>
      <c r="AF148" s="175" t="s">
        <v>742</v>
      </c>
      <c r="AG148" s="175" t="s">
        <v>742</v>
      </c>
      <c r="AH148" s="175" t="s">
        <v>839</v>
      </c>
      <c r="AI148" s="175" t="s">
        <v>1170</v>
      </c>
      <c r="AJ148" s="175" t="s">
        <v>848</v>
      </c>
      <c r="AK148" s="175" t="s">
        <v>849</v>
      </c>
      <c r="AL148" s="175" t="s">
        <v>748</v>
      </c>
      <c r="AM148" s="175" t="s">
        <v>749</v>
      </c>
      <c r="AN148" s="175" t="s">
        <v>855</v>
      </c>
      <c r="AO148" s="175" t="s">
        <v>856</v>
      </c>
      <c r="AP148" s="175" t="s">
        <v>742</v>
      </c>
    </row>
    <row r="149" spans="1:42" s="173" customFormat="1" ht="15" x14ac:dyDescent="0.25">
      <c r="A149" s="175" t="s">
        <v>735</v>
      </c>
      <c r="B149" s="175" t="s">
        <v>839</v>
      </c>
      <c r="C149" s="175" t="s">
        <v>841</v>
      </c>
      <c r="D149" s="175" t="s">
        <v>842</v>
      </c>
      <c r="E149" s="176" t="s">
        <v>797</v>
      </c>
      <c r="F149" s="177">
        <v>43213</v>
      </c>
      <c r="G149" s="177">
        <v>43214</v>
      </c>
      <c r="H149" s="178">
        <v>512</v>
      </c>
      <c r="I149" s="178">
        <v>7</v>
      </c>
      <c r="J149" s="175" t="s">
        <v>859</v>
      </c>
      <c r="K149" s="175" t="s">
        <v>739</v>
      </c>
      <c r="L149" s="175" t="s">
        <v>928</v>
      </c>
      <c r="M149" s="175" t="s">
        <v>919</v>
      </c>
      <c r="N149" s="175" t="s">
        <v>874</v>
      </c>
      <c r="O149" s="179">
        <v>-133886432</v>
      </c>
      <c r="P149" s="175" t="s">
        <v>64</v>
      </c>
      <c r="Q149" s="180">
        <v>-133886432</v>
      </c>
      <c r="R149" s="175" t="s">
        <v>420</v>
      </c>
      <c r="S149" s="175" t="s">
        <v>420</v>
      </c>
      <c r="T149" s="175" t="s">
        <v>432</v>
      </c>
      <c r="U149" s="175" t="s">
        <v>742</v>
      </c>
      <c r="V149" s="175" t="s">
        <v>742</v>
      </c>
      <c r="W149" s="175" t="s">
        <v>420</v>
      </c>
      <c r="X149" s="175" t="s">
        <v>853</v>
      </c>
      <c r="Y149" s="175" t="s">
        <v>742</v>
      </c>
      <c r="Z149" s="175" t="s">
        <v>854</v>
      </c>
      <c r="AA149" s="175" t="s">
        <v>742</v>
      </c>
      <c r="AB149" s="175" t="s">
        <v>742</v>
      </c>
      <c r="AC149" s="175" t="s">
        <v>742</v>
      </c>
      <c r="AD149" s="175" t="s">
        <v>742</v>
      </c>
      <c r="AE149" s="175" t="s">
        <v>742</v>
      </c>
      <c r="AF149" s="175" t="s">
        <v>742</v>
      </c>
      <c r="AG149" s="175" t="s">
        <v>742</v>
      </c>
      <c r="AH149" s="175" t="s">
        <v>839</v>
      </c>
      <c r="AI149" s="175" t="s">
        <v>1170</v>
      </c>
      <c r="AJ149" s="175" t="s">
        <v>848</v>
      </c>
      <c r="AK149" s="175" t="s">
        <v>849</v>
      </c>
      <c r="AL149" s="175" t="s">
        <v>748</v>
      </c>
      <c r="AM149" s="175" t="s">
        <v>749</v>
      </c>
      <c r="AN149" s="175" t="s">
        <v>855</v>
      </c>
      <c r="AO149" s="175" t="s">
        <v>856</v>
      </c>
      <c r="AP149" s="175" t="s">
        <v>742</v>
      </c>
    </row>
    <row r="150" spans="1:42" s="173" customFormat="1" ht="15" x14ac:dyDescent="0.25">
      <c r="A150" s="175" t="s">
        <v>735</v>
      </c>
      <c r="B150" s="175" t="s">
        <v>839</v>
      </c>
      <c r="C150" s="175" t="s">
        <v>841</v>
      </c>
      <c r="D150" s="175" t="s">
        <v>842</v>
      </c>
      <c r="E150" s="176" t="s">
        <v>797</v>
      </c>
      <c r="F150" s="177">
        <v>43209</v>
      </c>
      <c r="G150" s="177">
        <v>43214</v>
      </c>
      <c r="H150" s="178">
        <v>509</v>
      </c>
      <c r="I150" s="178">
        <v>1</v>
      </c>
      <c r="J150" s="175" t="s">
        <v>871</v>
      </c>
      <c r="K150" s="175" t="s">
        <v>739</v>
      </c>
      <c r="L150" s="175" t="s">
        <v>929</v>
      </c>
      <c r="M150" s="175" t="s">
        <v>930</v>
      </c>
      <c r="N150" s="175" t="s">
        <v>874</v>
      </c>
      <c r="O150" s="179">
        <v>36930000</v>
      </c>
      <c r="P150" s="175" t="s">
        <v>64</v>
      </c>
      <c r="Q150" s="180">
        <v>36930000</v>
      </c>
      <c r="R150" s="175" t="s">
        <v>420</v>
      </c>
      <c r="S150" s="175" t="s">
        <v>420</v>
      </c>
      <c r="T150" s="175" t="s">
        <v>432</v>
      </c>
      <c r="U150" s="175" t="s">
        <v>742</v>
      </c>
      <c r="V150" s="175" t="s">
        <v>742</v>
      </c>
      <c r="W150" s="175" t="s">
        <v>420</v>
      </c>
      <c r="X150" s="175" t="s">
        <v>853</v>
      </c>
      <c r="Y150" s="175" t="s">
        <v>742</v>
      </c>
      <c r="Z150" s="175" t="s">
        <v>854</v>
      </c>
      <c r="AA150" s="175" t="s">
        <v>742</v>
      </c>
      <c r="AB150" s="175" t="s">
        <v>742</v>
      </c>
      <c r="AC150" s="175" t="s">
        <v>742</v>
      </c>
      <c r="AD150" s="175" t="s">
        <v>742</v>
      </c>
      <c r="AE150" s="175" t="s">
        <v>742</v>
      </c>
      <c r="AF150" s="175" t="s">
        <v>742</v>
      </c>
      <c r="AG150" s="175" t="s">
        <v>742</v>
      </c>
      <c r="AH150" s="175" t="s">
        <v>839</v>
      </c>
      <c r="AI150" s="175" t="s">
        <v>1170</v>
      </c>
      <c r="AJ150" s="175" t="s">
        <v>848</v>
      </c>
      <c r="AK150" s="175" t="s">
        <v>849</v>
      </c>
      <c r="AL150" s="175" t="s">
        <v>748</v>
      </c>
      <c r="AM150" s="175" t="s">
        <v>749</v>
      </c>
      <c r="AN150" s="175" t="s">
        <v>855</v>
      </c>
      <c r="AO150" s="175" t="s">
        <v>856</v>
      </c>
      <c r="AP150" s="175" t="s">
        <v>742</v>
      </c>
    </row>
    <row r="151" spans="1:42" s="173" customFormat="1" ht="15" x14ac:dyDescent="0.25">
      <c r="A151" s="175" t="s">
        <v>735</v>
      </c>
      <c r="B151" s="175" t="s">
        <v>839</v>
      </c>
      <c r="C151" s="175" t="s">
        <v>841</v>
      </c>
      <c r="D151" s="175" t="s">
        <v>842</v>
      </c>
      <c r="E151" s="176" t="s">
        <v>797</v>
      </c>
      <c r="F151" s="177">
        <v>43209</v>
      </c>
      <c r="G151" s="177">
        <v>43214</v>
      </c>
      <c r="H151" s="178">
        <v>509</v>
      </c>
      <c r="I151" s="178">
        <v>2</v>
      </c>
      <c r="J151" s="175" t="s">
        <v>871</v>
      </c>
      <c r="K151" s="175" t="s">
        <v>739</v>
      </c>
      <c r="L151" s="175" t="s">
        <v>929</v>
      </c>
      <c r="M151" s="175" t="s">
        <v>931</v>
      </c>
      <c r="N151" s="175" t="s">
        <v>874</v>
      </c>
      <c r="O151" s="179">
        <v>2728400</v>
      </c>
      <c r="P151" s="175" t="s">
        <v>64</v>
      </c>
      <c r="Q151" s="180">
        <v>2728400</v>
      </c>
      <c r="R151" s="175" t="s">
        <v>420</v>
      </c>
      <c r="S151" s="175" t="s">
        <v>420</v>
      </c>
      <c r="T151" s="175" t="s">
        <v>432</v>
      </c>
      <c r="U151" s="175" t="s">
        <v>742</v>
      </c>
      <c r="V151" s="175" t="s">
        <v>742</v>
      </c>
      <c r="W151" s="175" t="s">
        <v>420</v>
      </c>
      <c r="X151" s="175" t="s">
        <v>853</v>
      </c>
      <c r="Y151" s="175" t="s">
        <v>742</v>
      </c>
      <c r="Z151" s="175" t="s">
        <v>854</v>
      </c>
      <c r="AA151" s="175" t="s">
        <v>742</v>
      </c>
      <c r="AB151" s="175" t="s">
        <v>742</v>
      </c>
      <c r="AC151" s="175" t="s">
        <v>742</v>
      </c>
      <c r="AD151" s="175" t="s">
        <v>742</v>
      </c>
      <c r="AE151" s="175" t="s">
        <v>742</v>
      </c>
      <c r="AF151" s="175" t="s">
        <v>742</v>
      </c>
      <c r="AG151" s="175" t="s">
        <v>742</v>
      </c>
      <c r="AH151" s="175" t="s">
        <v>839</v>
      </c>
      <c r="AI151" s="175" t="s">
        <v>1170</v>
      </c>
      <c r="AJ151" s="175" t="s">
        <v>848</v>
      </c>
      <c r="AK151" s="175" t="s">
        <v>849</v>
      </c>
      <c r="AL151" s="175" t="s">
        <v>748</v>
      </c>
      <c r="AM151" s="175" t="s">
        <v>749</v>
      </c>
      <c r="AN151" s="175" t="s">
        <v>855</v>
      </c>
      <c r="AO151" s="175" t="s">
        <v>856</v>
      </c>
      <c r="AP151" s="175" t="s">
        <v>742</v>
      </c>
    </row>
    <row r="152" spans="1:42" s="173" customFormat="1" ht="15" x14ac:dyDescent="0.25">
      <c r="A152" s="175" t="s">
        <v>735</v>
      </c>
      <c r="B152" s="175" t="s">
        <v>839</v>
      </c>
      <c r="C152" s="175" t="s">
        <v>841</v>
      </c>
      <c r="D152" s="175" t="s">
        <v>842</v>
      </c>
      <c r="E152" s="176" t="s">
        <v>797</v>
      </c>
      <c r="F152" s="177">
        <v>43209</v>
      </c>
      <c r="G152" s="177">
        <v>43214</v>
      </c>
      <c r="H152" s="178">
        <v>509</v>
      </c>
      <c r="I152" s="178">
        <v>3</v>
      </c>
      <c r="J152" s="175" t="s">
        <v>871</v>
      </c>
      <c r="K152" s="175" t="s">
        <v>739</v>
      </c>
      <c r="L152" s="175" t="s">
        <v>929</v>
      </c>
      <c r="M152" s="175" t="s">
        <v>931</v>
      </c>
      <c r="N152" s="175" t="s">
        <v>874</v>
      </c>
      <c r="O152" s="179">
        <v>36427000</v>
      </c>
      <c r="P152" s="175" t="s">
        <v>64</v>
      </c>
      <c r="Q152" s="180">
        <v>36427000</v>
      </c>
      <c r="R152" s="175" t="s">
        <v>420</v>
      </c>
      <c r="S152" s="175" t="s">
        <v>420</v>
      </c>
      <c r="T152" s="175" t="s">
        <v>432</v>
      </c>
      <c r="U152" s="175" t="s">
        <v>742</v>
      </c>
      <c r="V152" s="175" t="s">
        <v>742</v>
      </c>
      <c r="W152" s="175" t="s">
        <v>420</v>
      </c>
      <c r="X152" s="175" t="s">
        <v>853</v>
      </c>
      <c r="Y152" s="175" t="s">
        <v>742</v>
      </c>
      <c r="Z152" s="175" t="s">
        <v>854</v>
      </c>
      <c r="AA152" s="175" t="s">
        <v>742</v>
      </c>
      <c r="AB152" s="175" t="s">
        <v>742</v>
      </c>
      <c r="AC152" s="175" t="s">
        <v>742</v>
      </c>
      <c r="AD152" s="175" t="s">
        <v>742</v>
      </c>
      <c r="AE152" s="175" t="s">
        <v>742</v>
      </c>
      <c r="AF152" s="175" t="s">
        <v>742</v>
      </c>
      <c r="AG152" s="175" t="s">
        <v>742</v>
      </c>
      <c r="AH152" s="175" t="s">
        <v>839</v>
      </c>
      <c r="AI152" s="175" t="s">
        <v>1170</v>
      </c>
      <c r="AJ152" s="175" t="s">
        <v>848</v>
      </c>
      <c r="AK152" s="175" t="s">
        <v>849</v>
      </c>
      <c r="AL152" s="175" t="s">
        <v>748</v>
      </c>
      <c r="AM152" s="175" t="s">
        <v>749</v>
      </c>
      <c r="AN152" s="175" t="s">
        <v>855</v>
      </c>
      <c r="AO152" s="175" t="s">
        <v>856</v>
      </c>
      <c r="AP152" s="175" t="s">
        <v>742</v>
      </c>
    </row>
    <row r="153" spans="1:42" s="173" customFormat="1" ht="15" x14ac:dyDescent="0.25">
      <c r="A153" s="175" t="s">
        <v>735</v>
      </c>
      <c r="B153" s="175" t="s">
        <v>839</v>
      </c>
      <c r="C153" s="175" t="s">
        <v>841</v>
      </c>
      <c r="D153" s="175" t="s">
        <v>842</v>
      </c>
      <c r="E153" s="176" t="s">
        <v>797</v>
      </c>
      <c r="F153" s="177">
        <v>43209</v>
      </c>
      <c r="G153" s="177">
        <v>43214</v>
      </c>
      <c r="H153" s="178">
        <v>509</v>
      </c>
      <c r="I153" s="178">
        <v>4</v>
      </c>
      <c r="J153" s="175" t="s">
        <v>871</v>
      </c>
      <c r="K153" s="175" t="s">
        <v>739</v>
      </c>
      <c r="L153" s="175" t="s">
        <v>929</v>
      </c>
      <c r="M153" s="175" t="s">
        <v>932</v>
      </c>
      <c r="N153" s="175" t="s">
        <v>874</v>
      </c>
      <c r="O153" s="179">
        <v>132423149</v>
      </c>
      <c r="P153" s="175" t="s">
        <v>64</v>
      </c>
      <c r="Q153" s="180">
        <v>132423149</v>
      </c>
      <c r="R153" s="175" t="s">
        <v>420</v>
      </c>
      <c r="S153" s="175" t="s">
        <v>420</v>
      </c>
      <c r="T153" s="175" t="s">
        <v>432</v>
      </c>
      <c r="U153" s="175" t="s">
        <v>742</v>
      </c>
      <c r="V153" s="175" t="s">
        <v>742</v>
      </c>
      <c r="W153" s="175" t="s">
        <v>420</v>
      </c>
      <c r="X153" s="175" t="s">
        <v>853</v>
      </c>
      <c r="Y153" s="175" t="s">
        <v>742</v>
      </c>
      <c r="Z153" s="175" t="s">
        <v>854</v>
      </c>
      <c r="AA153" s="175" t="s">
        <v>742</v>
      </c>
      <c r="AB153" s="175" t="s">
        <v>742</v>
      </c>
      <c r="AC153" s="175" t="s">
        <v>742</v>
      </c>
      <c r="AD153" s="175" t="s">
        <v>742</v>
      </c>
      <c r="AE153" s="175" t="s">
        <v>742</v>
      </c>
      <c r="AF153" s="175" t="s">
        <v>742</v>
      </c>
      <c r="AG153" s="175" t="s">
        <v>742</v>
      </c>
      <c r="AH153" s="175" t="s">
        <v>839</v>
      </c>
      <c r="AI153" s="175" t="s">
        <v>1170</v>
      </c>
      <c r="AJ153" s="175" t="s">
        <v>848</v>
      </c>
      <c r="AK153" s="175" t="s">
        <v>849</v>
      </c>
      <c r="AL153" s="175" t="s">
        <v>748</v>
      </c>
      <c r="AM153" s="175" t="s">
        <v>749</v>
      </c>
      <c r="AN153" s="175" t="s">
        <v>855</v>
      </c>
      <c r="AO153" s="175" t="s">
        <v>856</v>
      </c>
      <c r="AP153" s="175" t="s">
        <v>742</v>
      </c>
    </row>
    <row r="154" spans="1:42" s="173" customFormat="1" ht="15" x14ac:dyDescent="0.25">
      <c r="A154" s="175" t="s">
        <v>735</v>
      </c>
      <c r="B154" s="175" t="s">
        <v>839</v>
      </c>
      <c r="C154" s="175" t="s">
        <v>841</v>
      </c>
      <c r="D154" s="175" t="s">
        <v>842</v>
      </c>
      <c r="E154" s="176" t="s">
        <v>797</v>
      </c>
      <c r="F154" s="177">
        <v>43209</v>
      </c>
      <c r="G154" s="177">
        <v>43214</v>
      </c>
      <c r="H154" s="178">
        <v>509</v>
      </c>
      <c r="I154" s="178">
        <v>5</v>
      </c>
      <c r="J154" s="175" t="s">
        <v>871</v>
      </c>
      <c r="K154" s="175" t="s">
        <v>739</v>
      </c>
      <c r="L154" s="175" t="s">
        <v>929</v>
      </c>
      <c r="M154" s="175" t="s">
        <v>933</v>
      </c>
      <c r="N154" s="175" t="s">
        <v>874</v>
      </c>
      <c r="O154" s="179">
        <v>133886432</v>
      </c>
      <c r="P154" s="175" t="s">
        <v>64</v>
      </c>
      <c r="Q154" s="180">
        <v>133886432</v>
      </c>
      <c r="R154" s="175" t="s">
        <v>420</v>
      </c>
      <c r="S154" s="175" t="s">
        <v>420</v>
      </c>
      <c r="T154" s="175" t="s">
        <v>432</v>
      </c>
      <c r="U154" s="175" t="s">
        <v>742</v>
      </c>
      <c r="V154" s="175" t="s">
        <v>742</v>
      </c>
      <c r="W154" s="175" t="s">
        <v>420</v>
      </c>
      <c r="X154" s="175" t="s">
        <v>853</v>
      </c>
      <c r="Y154" s="175" t="s">
        <v>742</v>
      </c>
      <c r="Z154" s="175" t="s">
        <v>854</v>
      </c>
      <c r="AA154" s="175" t="s">
        <v>742</v>
      </c>
      <c r="AB154" s="175" t="s">
        <v>742</v>
      </c>
      <c r="AC154" s="175" t="s">
        <v>742</v>
      </c>
      <c r="AD154" s="175" t="s">
        <v>742</v>
      </c>
      <c r="AE154" s="175" t="s">
        <v>742</v>
      </c>
      <c r="AF154" s="175" t="s">
        <v>742</v>
      </c>
      <c r="AG154" s="175" t="s">
        <v>742</v>
      </c>
      <c r="AH154" s="175" t="s">
        <v>839</v>
      </c>
      <c r="AI154" s="175" t="s">
        <v>1170</v>
      </c>
      <c r="AJ154" s="175" t="s">
        <v>848</v>
      </c>
      <c r="AK154" s="175" t="s">
        <v>849</v>
      </c>
      <c r="AL154" s="175" t="s">
        <v>748</v>
      </c>
      <c r="AM154" s="175" t="s">
        <v>749</v>
      </c>
      <c r="AN154" s="175" t="s">
        <v>855</v>
      </c>
      <c r="AO154" s="175" t="s">
        <v>856</v>
      </c>
      <c r="AP154" s="175" t="s">
        <v>742</v>
      </c>
    </row>
    <row r="155" spans="1:42" s="173" customFormat="1" ht="15" hidden="1" x14ac:dyDescent="0.25">
      <c r="A155" s="175" t="s">
        <v>735</v>
      </c>
      <c r="B155" s="175" t="s">
        <v>839</v>
      </c>
      <c r="C155" s="175" t="s">
        <v>841</v>
      </c>
      <c r="D155" s="175" t="s">
        <v>842</v>
      </c>
      <c r="E155" s="176" t="s">
        <v>805</v>
      </c>
      <c r="F155" s="177">
        <v>43189</v>
      </c>
      <c r="G155" s="177">
        <v>43189</v>
      </c>
      <c r="H155" s="178">
        <v>491</v>
      </c>
      <c r="I155" s="178">
        <v>5</v>
      </c>
      <c r="J155" s="175" t="s">
        <v>859</v>
      </c>
      <c r="K155" s="175" t="s">
        <v>739</v>
      </c>
      <c r="L155" s="175" t="s">
        <v>934</v>
      </c>
      <c r="M155" s="175" t="s">
        <v>935</v>
      </c>
      <c r="N155" s="175" t="s">
        <v>742</v>
      </c>
      <c r="O155" s="179">
        <v>-134247500</v>
      </c>
      <c r="P155" s="175" t="s">
        <v>846</v>
      </c>
      <c r="Q155" s="180">
        <v>-5906.89</v>
      </c>
      <c r="R155" s="175" t="s">
        <v>420</v>
      </c>
      <c r="S155" s="175" t="s">
        <v>420</v>
      </c>
      <c r="T155" s="175" t="s">
        <v>432</v>
      </c>
      <c r="U155" s="175" t="s">
        <v>742</v>
      </c>
      <c r="V155" s="175" t="s">
        <v>742</v>
      </c>
      <c r="W155" s="175" t="s">
        <v>420</v>
      </c>
      <c r="X155" s="175" t="s">
        <v>853</v>
      </c>
      <c r="Y155" s="175" t="s">
        <v>742</v>
      </c>
      <c r="Z155" s="175" t="s">
        <v>865</v>
      </c>
      <c r="AA155" s="175" t="s">
        <v>742</v>
      </c>
      <c r="AB155" s="175" t="s">
        <v>742</v>
      </c>
      <c r="AC155" s="175" t="s">
        <v>742</v>
      </c>
      <c r="AD155" s="175" t="s">
        <v>742</v>
      </c>
      <c r="AE155" s="175" t="s">
        <v>742</v>
      </c>
      <c r="AF155" s="175" t="s">
        <v>742</v>
      </c>
      <c r="AG155" s="175" t="s">
        <v>742</v>
      </c>
      <c r="AH155" s="175" t="s">
        <v>839</v>
      </c>
      <c r="AI155" s="175" t="s">
        <v>1170</v>
      </c>
      <c r="AJ155" s="175" t="s">
        <v>848</v>
      </c>
      <c r="AK155" s="175" t="s">
        <v>849</v>
      </c>
      <c r="AL155" s="175" t="s">
        <v>748</v>
      </c>
      <c r="AM155" s="175" t="s">
        <v>749</v>
      </c>
      <c r="AN155" s="175" t="s">
        <v>855</v>
      </c>
      <c r="AO155" s="175" t="s">
        <v>856</v>
      </c>
      <c r="AP155" s="175" t="s">
        <v>742</v>
      </c>
    </row>
    <row r="156" spans="1:42" s="173" customFormat="1" ht="15" hidden="1" x14ac:dyDescent="0.25">
      <c r="A156" s="175" t="s">
        <v>735</v>
      </c>
      <c r="B156" s="175" t="s">
        <v>839</v>
      </c>
      <c r="C156" s="175" t="s">
        <v>841</v>
      </c>
      <c r="D156" s="175" t="s">
        <v>842</v>
      </c>
      <c r="E156" s="176" t="s">
        <v>805</v>
      </c>
      <c r="F156" s="177">
        <v>43189</v>
      </c>
      <c r="G156" s="177">
        <v>43189</v>
      </c>
      <c r="H156" s="178">
        <v>491</v>
      </c>
      <c r="I156" s="178">
        <v>6</v>
      </c>
      <c r="J156" s="175" t="s">
        <v>859</v>
      </c>
      <c r="K156" s="175" t="s">
        <v>739</v>
      </c>
      <c r="L156" s="175" t="s">
        <v>934</v>
      </c>
      <c r="M156" s="175" t="s">
        <v>936</v>
      </c>
      <c r="N156" s="175" t="s">
        <v>742</v>
      </c>
      <c r="O156" s="179">
        <v>-112290000</v>
      </c>
      <c r="P156" s="175" t="s">
        <v>846</v>
      </c>
      <c r="Q156" s="180">
        <v>-4940.76</v>
      </c>
      <c r="R156" s="175" t="s">
        <v>420</v>
      </c>
      <c r="S156" s="175" t="s">
        <v>420</v>
      </c>
      <c r="T156" s="175" t="s">
        <v>432</v>
      </c>
      <c r="U156" s="175" t="s">
        <v>742</v>
      </c>
      <c r="V156" s="175" t="s">
        <v>742</v>
      </c>
      <c r="W156" s="175" t="s">
        <v>420</v>
      </c>
      <c r="X156" s="175" t="s">
        <v>853</v>
      </c>
      <c r="Y156" s="175" t="s">
        <v>742</v>
      </c>
      <c r="Z156" s="175" t="s">
        <v>867</v>
      </c>
      <c r="AA156" s="175" t="s">
        <v>742</v>
      </c>
      <c r="AB156" s="175" t="s">
        <v>742</v>
      </c>
      <c r="AC156" s="175" t="s">
        <v>742</v>
      </c>
      <c r="AD156" s="175" t="s">
        <v>742</v>
      </c>
      <c r="AE156" s="175" t="s">
        <v>742</v>
      </c>
      <c r="AF156" s="175" t="s">
        <v>742</v>
      </c>
      <c r="AG156" s="175" t="s">
        <v>742</v>
      </c>
      <c r="AH156" s="175" t="s">
        <v>839</v>
      </c>
      <c r="AI156" s="175" t="s">
        <v>1170</v>
      </c>
      <c r="AJ156" s="175" t="s">
        <v>848</v>
      </c>
      <c r="AK156" s="175" t="s">
        <v>849</v>
      </c>
      <c r="AL156" s="175" t="s">
        <v>748</v>
      </c>
      <c r="AM156" s="175" t="s">
        <v>749</v>
      </c>
      <c r="AN156" s="175" t="s">
        <v>855</v>
      </c>
      <c r="AO156" s="175" t="s">
        <v>856</v>
      </c>
      <c r="AP156" s="175" t="s">
        <v>742</v>
      </c>
    </row>
    <row r="157" spans="1:42" s="173" customFormat="1" ht="15" hidden="1" x14ac:dyDescent="0.25">
      <c r="A157" s="175" t="s">
        <v>735</v>
      </c>
      <c r="B157" s="175" t="s">
        <v>839</v>
      </c>
      <c r="C157" s="175" t="s">
        <v>841</v>
      </c>
      <c r="D157" s="175" t="s">
        <v>842</v>
      </c>
      <c r="E157" s="176" t="s">
        <v>805</v>
      </c>
      <c r="F157" s="177">
        <v>43189</v>
      </c>
      <c r="G157" s="177">
        <v>43189</v>
      </c>
      <c r="H157" s="178">
        <v>489</v>
      </c>
      <c r="I157" s="178">
        <v>5</v>
      </c>
      <c r="J157" s="175" t="s">
        <v>859</v>
      </c>
      <c r="K157" s="175" t="s">
        <v>739</v>
      </c>
      <c r="L157" s="175" t="s">
        <v>937</v>
      </c>
      <c r="M157" s="175" t="s">
        <v>938</v>
      </c>
      <c r="N157" s="175" t="s">
        <v>874</v>
      </c>
      <c r="O157" s="179">
        <v>118198409</v>
      </c>
      <c r="P157" s="175" t="s">
        <v>846</v>
      </c>
      <c r="Q157" s="180">
        <v>5200.7299999999996</v>
      </c>
      <c r="R157" s="175" t="s">
        <v>420</v>
      </c>
      <c r="S157" s="175" t="s">
        <v>420</v>
      </c>
      <c r="T157" s="175" t="s">
        <v>432</v>
      </c>
      <c r="U157" s="175" t="s">
        <v>742</v>
      </c>
      <c r="V157" s="175" t="s">
        <v>742</v>
      </c>
      <c r="W157" s="175" t="s">
        <v>420</v>
      </c>
      <c r="X157" s="175" t="s">
        <v>853</v>
      </c>
      <c r="Y157" s="175" t="s">
        <v>742</v>
      </c>
      <c r="Z157" s="175" t="s">
        <v>865</v>
      </c>
      <c r="AA157" s="175" t="s">
        <v>742</v>
      </c>
      <c r="AB157" s="175" t="s">
        <v>742</v>
      </c>
      <c r="AC157" s="175" t="s">
        <v>742</v>
      </c>
      <c r="AD157" s="175" t="s">
        <v>742</v>
      </c>
      <c r="AE157" s="175" t="s">
        <v>742</v>
      </c>
      <c r="AF157" s="175" t="s">
        <v>742</v>
      </c>
      <c r="AG157" s="175" t="s">
        <v>742</v>
      </c>
      <c r="AH157" s="175" t="s">
        <v>839</v>
      </c>
      <c r="AI157" s="175" t="s">
        <v>1170</v>
      </c>
      <c r="AJ157" s="175" t="s">
        <v>848</v>
      </c>
      <c r="AK157" s="175" t="s">
        <v>849</v>
      </c>
      <c r="AL157" s="175" t="s">
        <v>748</v>
      </c>
      <c r="AM157" s="175" t="s">
        <v>749</v>
      </c>
      <c r="AN157" s="175" t="s">
        <v>855</v>
      </c>
      <c r="AO157" s="175" t="s">
        <v>856</v>
      </c>
      <c r="AP157" s="175" t="s">
        <v>742</v>
      </c>
    </row>
    <row r="158" spans="1:42" s="173" customFormat="1" ht="15" hidden="1" x14ac:dyDescent="0.25">
      <c r="A158" s="175" t="s">
        <v>735</v>
      </c>
      <c r="B158" s="175" t="s">
        <v>839</v>
      </c>
      <c r="C158" s="175" t="s">
        <v>841</v>
      </c>
      <c r="D158" s="175" t="s">
        <v>842</v>
      </c>
      <c r="E158" s="176" t="s">
        <v>805</v>
      </c>
      <c r="F158" s="177">
        <v>43189</v>
      </c>
      <c r="G158" s="177">
        <v>43189</v>
      </c>
      <c r="H158" s="178">
        <v>489</v>
      </c>
      <c r="I158" s="178">
        <v>6</v>
      </c>
      <c r="J158" s="175" t="s">
        <v>859</v>
      </c>
      <c r="K158" s="175" t="s">
        <v>739</v>
      </c>
      <c r="L158" s="175" t="s">
        <v>937</v>
      </c>
      <c r="M158" s="175" t="s">
        <v>939</v>
      </c>
      <c r="N158" s="175" t="s">
        <v>874</v>
      </c>
      <c r="O158" s="179">
        <v>94950909</v>
      </c>
      <c r="P158" s="175" t="s">
        <v>846</v>
      </c>
      <c r="Q158" s="180">
        <v>4177.84</v>
      </c>
      <c r="R158" s="175" t="s">
        <v>420</v>
      </c>
      <c r="S158" s="175" t="s">
        <v>420</v>
      </c>
      <c r="T158" s="175" t="s">
        <v>432</v>
      </c>
      <c r="U158" s="175" t="s">
        <v>742</v>
      </c>
      <c r="V158" s="175" t="s">
        <v>742</v>
      </c>
      <c r="W158" s="175" t="s">
        <v>420</v>
      </c>
      <c r="X158" s="175" t="s">
        <v>853</v>
      </c>
      <c r="Y158" s="175" t="s">
        <v>742</v>
      </c>
      <c r="Z158" s="175" t="s">
        <v>867</v>
      </c>
      <c r="AA158" s="175" t="s">
        <v>742</v>
      </c>
      <c r="AB158" s="175" t="s">
        <v>742</v>
      </c>
      <c r="AC158" s="175" t="s">
        <v>742</v>
      </c>
      <c r="AD158" s="175" t="s">
        <v>742</v>
      </c>
      <c r="AE158" s="175" t="s">
        <v>742</v>
      </c>
      <c r="AF158" s="175" t="s">
        <v>742</v>
      </c>
      <c r="AG158" s="175" t="s">
        <v>742</v>
      </c>
      <c r="AH158" s="175" t="s">
        <v>839</v>
      </c>
      <c r="AI158" s="175" t="s">
        <v>1170</v>
      </c>
      <c r="AJ158" s="175" t="s">
        <v>848</v>
      </c>
      <c r="AK158" s="175" t="s">
        <v>849</v>
      </c>
      <c r="AL158" s="175" t="s">
        <v>748</v>
      </c>
      <c r="AM158" s="175" t="s">
        <v>749</v>
      </c>
      <c r="AN158" s="175" t="s">
        <v>855</v>
      </c>
      <c r="AO158" s="175" t="s">
        <v>856</v>
      </c>
      <c r="AP158" s="175" t="s">
        <v>742</v>
      </c>
    </row>
    <row r="159" spans="1:42" s="173" customFormat="1" ht="15" x14ac:dyDescent="0.25">
      <c r="A159" s="175" t="s">
        <v>735</v>
      </c>
      <c r="B159" s="175" t="s">
        <v>839</v>
      </c>
      <c r="C159" s="175" t="s">
        <v>841</v>
      </c>
      <c r="D159" s="175" t="s">
        <v>842</v>
      </c>
      <c r="E159" s="176" t="s">
        <v>805</v>
      </c>
      <c r="F159" s="177">
        <v>43179</v>
      </c>
      <c r="G159" s="177">
        <v>43186</v>
      </c>
      <c r="H159" s="178">
        <v>480</v>
      </c>
      <c r="I159" s="178">
        <v>50</v>
      </c>
      <c r="J159" s="175" t="s">
        <v>850</v>
      </c>
      <c r="K159" s="175" t="s">
        <v>739</v>
      </c>
      <c r="L159" s="175" t="s">
        <v>940</v>
      </c>
      <c r="M159" s="175" t="s">
        <v>930</v>
      </c>
      <c r="N159" s="175" t="s">
        <v>874</v>
      </c>
      <c r="O159" s="179">
        <v>-36930000</v>
      </c>
      <c r="P159" s="175" t="s">
        <v>64</v>
      </c>
      <c r="Q159" s="180">
        <v>-36930000</v>
      </c>
      <c r="R159" s="175" t="s">
        <v>420</v>
      </c>
      <c r="S159" s="175" t="s">
        <v>420</v>
      </c>
      <c r="T159" s="175" t="s">
        <v>432</v>
      </c>
      <c r="U159" s="175" t="s">
        <v>742</v>
      </c>
      <c r="V159" s="175" t="s">
        <v>742</v>
      </c>
      <c r="W159" s="175" t="s">
        <v>420</v>
      </c>
      <c r="X159" s="175" t="s">
        <v>853</v>
      </c>
      <c r="Y159" s="175" t="s">
        <v>742</v>
      </c>
      <c r="Z159" s="175" t="s">
        <v>854</v>
      </c>
      <c r="AA159" s="175" t="s">
        <v>742</v>
      </c>
      <c r="AB159" s="175" t="s">
        <v>742</v>
      </c>
      <c r="AC159" s="175" t="s">
        <v>742</v>
      </c>
      <c r="AD159" s="175" t="s">
        <v>742</v>
      </c>
      <c r="AE159" s="175" t="s">
        <v>742</v>
      </c>
      <c r="AF159" s="175" t="s">
        <v>742</v>
      </c>
      <c r="AG159" s="175" t="s">
        <v>742</v>
      </c>
      <c r="AH159" s="175" t="s">
        <v>839</v>
      </c>
      <c r="AI159" s="175" t="s">
        <v>1170</v>
      </c>
      <c r="AJ159" s="175" t="s">
        <v>848</v>
      </c>
      <c r="AK159" s="175" t="s">
        <v>849</v>
      </c>
      <c r="AL159" s="175" t="s">
        <v>748</v>
      </c>
      <c r="AM159" s="175" t="s">
        <v>749</v>
      </c>
      <c r="AN159" s="175" t="s">
        <v>855</v>
      </c>
      <c r="AO159" s="175" t="s">
        <v>856</v>
      </c>
      <c r="AP159" s="175" t="s">
        <v>742</v>
      </c>
    </row>
    <row r="160" spans="1:42" s="173" customFormat="1" ht="15" x14ac:dyDescent="0.25">
      <c r="A160" s="175" t="s">
        <v>735</v>
      </c>
      <c r="B160" s="175" t="s">
        <v>839</v>
      </c>
      <c r="C160" s="175" t="s">
        <v>841</v>
      </c>
      <c r="D160" s="175" t="s">
        <v>842</v>
      </c>
      <c r="E160" s="176" t="s">
        <v>805</v>
      </c>
      <c r="F160" s="177">
        <v>43179</v>
      </c>
      <c r="G160" s="177">
        <v>43186</v>
      </c>
      <c r="H160" s="178">
        <v>480</v>
      </c>
      <c r="I160" s="178">
        <v>100</v>
      </c>
      <c r="J160" s="175" t="s">
        <v>850</v>
      </c>
      <c r="K160" s="175" t="s">
        <v>739</v>
      </c>
      <c r="L160" s="175" t="s">
        <v>940</v>
      </c>
      <c r="M160" s="175" t="s">
        <v>931</v>
      </c>
      <c r="N160" s="175" t="s">
        <v>874</v>
      </c>
      <c r="O160" s="179">
        <v>-2728400</v>
      </c>
      <c r="P160" s="175" t="s">
        <v>64</v>
      </c>
      <c r="Q160" s="180">
        <v>-2728400</v>
      </c>
      <c r="R160" s="175" t="s">
        <v>420</v>
      </c>
      <c r="S160" s="175" t="s">
        <v>420</v>
      </c>
      <c r="T160" s="175" t="s">
        <v>432</v>
      </c>
      <c r="U160" s="175" t="s">
        <v>742</v>
      </c>
      <c r="V160" s="175" t="s">
        <v>742</v>
      </c>
      <c r="W160" s="175" t="s">
        <v>420</v>
      </c>
      <c r="X160" s="175" t="s">
        <v>853</v>
      </c>
      <c r="Y160" s="175" t="s">
        <v>742</v>
      </c>
      <c r="Z160" s="175" t="s">
        <v>854</v>
      </c>
      <c r="AA160" s="175" t="s">
        <v>742</v>
      </c>
      <c r="AB160" s="175" t="s">
        <v>742</v>
      </c>
      <c r="AC160" s="175" t="s">
        <v>742</v>
      </c>
      <c r="AD160" s="175" t="s">
        <v>742</v>
      </c>
      <c r="AE160" s="175" t="s">
        <v>742</v>
      </c>
      <c r="AF160" s="175" t="s">
        <v>742</v>
      </c>
      <c r="AG160" s="175" t="s">
        <v>742</v>
      </c>
      <c r="AH160" s="175" t="s">
        <v>839</v>
      </c>
      <c r="AI160" s="175" t="s">
        <v>1170</v>
      </c>
      <c r="AJ160" s="175" t="s">
        <v>848</v>
      </c>
      <c r="AK160" s="175" t="s">
        <v>849</v>
      </c>
      <c r="AL160" s="175" t="s">
        <v>748</v>
      </c>
      <c r="AM160" s="175" t="s">
        <v>749</v>
      </c>
      <c r="AN160" s="175" t="s">
        <v>855</v>
      </c>
      <c r="AO160" s="175" t="s">
        <v>856</v>
      </c>
      <c r="AP160" s="175" t="s">
        <v>742</v>
      </c>
    </row>
    <row r="161" spans="1:42" s="173" customFormat="1" ht="15" x14ac:dyDescent="0.25">
      <c r="A161" s="175" t="s">
        <v>735</v>
      </c>
      <c r="B161" s="175" t="s">
        <v>839</v>
      </c>
      <c r="C161" s="175" t="s">
        <v>841</v>
      </c>
      <c r="D161" s="175" t="s">
        <v>842</v>
      </c>
      <c r="E161" s="176" t="s">
        <v>805</v>
      </c>
      <c r="F161" s="177">
        <v>43179</v>
      </c>
      <c r="G161" s="177">
        <v>43186</v>
      </c>
      <c r="H161" s="178">
        <v>480</v>
      </c>
      <c r="I161" s="178">
        <v>101</v>
      </c>
      <c r="J161" s="175" t="s">
        <v>850</v>
      </c>
      <c r="K161" s="175" t="s">
        <v>739</v>
      </c>
      <c r="L161" s="175" t="s">
        <v>940</v>
      </c>
      <c r="M161" s="175" t="s">
        <v>931</v>
      </c>
      <c r="N161" s="175" t="s">
        <v>874</v>
      </c>
      <c r="O161" s="179">
        <v>-36427000</v>
      </c>
      <c r="P161" s="175" t="s">
        <v>64</v>
      </c>
      <c r="Q161" s="180">
        <v>-36427000</v>
      </c>
      <c r="R161" s="175" t="s">
        <v>420</v>
      </c>
      <c r="S161" s="175" t="s">
        <v>420</v>
      </c>
      <c r="T161" s="175" t="s">
        <v>432</v>
      </c>
      <c r="U161" s="175" t="s">
        <v>742</v>
      </c>
      <c r="V161" s="175" t="s">
        <v>742</v>
      </c>
      <c r="W161" s="175" t="s">
        <v>420</v>
      </c>
      <c r="X161" s="175" t="s">
        <v>853</v>
      </c>
      <c r="Y161" s="175" t="s">
        <v>742</v>
      </c>
      <c r="Z161" s="175" t="s">
        <v>854</v>
      </c>
      <c r="AA161" s="175" t="s">
        <v>742</v>
      </c>
      <c r="AB161" s="175" t="s">
        <v>742</v>
      </c>
      <c r="AC161" s="175" t="s">
        <v>742</v>
      </c>
      <c r="AD161" s="175" t="s">
        <v>742</v>
      </c>
      <c r="AE161" s="175" t="s">
        <v>742</v>
      </c>
      <c r="AF161" s="175" t="s">
        <v>742</v>
      </c>
      <c r="AG161" s="175" t="s">
        <v>742</v>
      </c>
      <c r="AH161" s="175" t="s">
        <v>839</v>
      </c>
      <c r="AI161" s="175" t="s">
        <v>1170</v>
      </c>
      <c r="AJ161" s="175" t="s">
        <v>848</v>
      </c>
      <c r="AK161" s="175" t="s">
        <v>849</v>
      </c>
      <c r="AL161" s="175" t="s">
        <v>748</v>
      </c>
      <c r="AM161" s="175" t="s">
        <v>749</v>
      </c>
      <c r="AN161" s="175" t="s">
        <v>855</v>
      </c>
      <c r="AO161" s="175" t="s">
        <v>856</v>
      </c>
      <c r="AP161" s="175" t="s">
        <v>742</v>
      </c>
    </row>
    <row r="162" spans="1:42" s="173" customFormat="1" ht="15" x14ac:dyDescent="0.25">
      <c r="A162" s="175" t="s">
        <v>735</v>
      </c>
      <c r="B162" s="175" t="s">
        <v>839</v>
      </c>
      <c r="C162" s="175" t="s">
        <v>841</v>
      </c>
      <c r="D162" s="175" t="s">
        <v>842</v>
      </c>
      <c r="E162" s="176" t="s">
        <v>805</v>
      </c>
      <c r="F162" s="177">
        <v>43186</v>
      </c>
      <c r="G162" s="177">
        <v>43186</v>
      </c>
      <c r="H162" s="178">
        <v>479</v>
      </c>
      <c r="I162" s="178">
        <v>4</v>
      </c>
      <c r="J162" s="175" t="s">
        <v>859</v>
      </c>
      <c r="K162" s="175" t="s">
        <v>739</v>
      </c>
      <c r="L162" s="175" t="s">
        <v>941</v>
      </c>
      <c r="M162" s="175" t="s">
        <v>932</v>
      </c>
      <c r="N162" s="175" t="s">
        <v>874</v>
      </c>
      <c r="O162" s="179">
        <v>-132423149</v>
      </c>
      <c r="P162" s="175" t="s">
        <v>64</v>
      </c>
      <c r="Q162" s="180">
        <v>-132423149</v>
      </c>
      <c r="R162" s="175" t="s">
        <v>420</v>
      </c>
      <c r="S162" s="175" t="s">
        <v>420</v>
      </c>
      <c r="T162" s="175" t="s">
        <v>432</v>
      </c>
      <c r="U162" s="175" t="s">
        <v>742</v>
      </c>
      <c r="V162" s="175" t="s">
        <v>742</v>
      </c>
      <c r="W162" s="175" t="s">
        <v>420</v>
      </c>
      <c r="X162" s="175" t="s">
        <v>853</v>
      </c>
      <c r="Y162" s="175" t="s">
        <v>742</v>
      </c>
      <c r="Z162" s="175" t="s">
        <v>854</v>
      </c>
      <c r="AA162" s="175" t="s">
        <v>742</v>
      </c>
      <c r="AB162" s="175" t="s">
        <v>742</v>
      </c>
      <c r="AC162" s="175" t="s">
        <v>742</v>
      </c>
      <c r="AD162" s="175" t="s">
        <v>742</v>
      </c>
      <c r="AE162" s="175" t="s">
        <v>742</v>
      </c>
      <c r="AF162" s="175" t="s">
        <v>742</v>
      </c>
      <c r="AG162" s="175" t="s">
        <v>742</v>
      </c>
      <c r="AH162" s="175" t="s">
        <v>839</v>
      </c>
      <c r="AI162" s="175" t="s">
        <v>1170</v>
      </c>
      <c r="AJ162" s="175" t="s">
        <v>848</v>
      </c>
      <c r="AK162" s="175" t="s">
        <v>849</v>
      </c>
      <c r="AL162" s="175" t="s">
        <v>748</v>
      </c>
      <c r="AM162" s="175" t="s">
        <v>749</v>
      </c>
      <c r="AN162" s="175" t="s">
        <v>855</v>
      </c>
      <c r="AO162" s="175" t="s">
        <v>856</v>
      </c>
      <c r="AP162" s="175" t="s">
        <v>742</v>
      </c>
    </row>
    <row r="163" spans="1:42" s="173" customFormat="1" ht="15" x14ac:dyDescent="0.25">
      <c r="A163" s="175" t="s">
        <v>735</v>
      </c>
      <c r="B163" s="175" t="s">
        <v>839</v>
      </c>
      <c r="C163" s="175" t="s">
        <v>841</v>
      </c>
      <c r="D163" s="175" t="s">
        <v>842</v>
      </c>
      <c r="E163" s="176" t="s">
        <v>805</v>
      </c>
      <c r="F163" s="177">
        <v>43186</v>
      </c>
      <c r="G163" s="177">
        <v>43186</v>
      </c>
      <c r="H163" s="178">
        <v>479</v>
      </c>
      <c r="I163" s="178">
        <v>7</v>
      </c>
      <c r="J163" s="175" t="s">
        <v>859</v>
      </c>
      <c r="K163" s="175" t="s">
        <v>739</v>
      </c>
      <c r="L163" s="175" t="s">
        <v>941</v>
      </c>
      <c r="M163" s="175" t="s">
        <v>933</v>
      </c>
      <c r="N163" s="175" t="s">
        <v>874</v>
      </c>
      <c r="O163" s="179">
        <v>-133886432</v>
      </c>
      <c r="P163" s="175" t="s">
        <v>64</v>
      </c>
      <c r="Q163" s="180">
        <v>-133886432</v>
      </c>
      <c r="R163" s="175" t="s">
        <v>420</v>
      </c>
      <c r="S163" s="175" t="s">
        <v>420</v>
      </c>
      <c r="T163" s="175" t="s">
        <v>432</v>
      </c>
      <c r="U163" s="175" t="s">
        <v>742</v>
      </c>
      <c r="V163" s="175" t="s">
        <v>742</v>
      </c>
      <c r="W163" s="175" t="s">
        <v>420</v>
      </c>
      <c r="X163" s="175" t="s">
        <v>853</v>
      </c>
      <c r="Y163" s="175" t="s">
        <v>742</v>
      </c>
      <c r="Z163" s="175" t="s">
        <v>854</v>
      </c>
      <c r="AA163" s="175" t="s">
        <v>742</v>
      </c>
      <c r="AB163" s="175" t="s">
        <v>742</v>
      </c>
      <c r="AC163" s="175" t="s">
        <v>742</v>
      </c>
      <c r="AD163" s="175" t="s">
        <v>742</v>
      </c>
      <c r="AE163" s="175" t="s">
        <v>742</v>
      </c>
      <c r="AF163" s="175" t="s">
        <v>742</v>
      </c>
      <c r="AG163" s="175" t="s">
        <v>742</v>
      </c>
      <c r="AH163" s="175" t="s">
        <v>839</v>
      </c>
      <c r="AI163" s="175" t="s">
        <v>1170</v>
      </c>
      <c r="AJ163" s="175" t="s">
        <v>848</v>
      </c>
      <c r="AK163" s="175" t="s">
        <v>849</v>
      </c>
      <c r="AL163" s="175" t="s">
        <v>748</v>
      </c>
      <c r="AM163" s="175" t="s">
        <v>749</v>
      </c>
      <c r="AN163" s="175" t="s">
        <v>855</v>
      </c>
      <c r="AO163" s="175" t="s">
        <v>856</v>
      </c>
      <c r="AP163" s="175" t="s">
        <v>742</v>
      </c>
    </row>
    <row r="164" spans="1:42" s="173" customFormat="1" ht="15" hidden="1" x14ac:dyDescent="0.25">
      <c r="A164" s="175" t="s">
        <v>735</v>
      </c>
      <c r="B164" s="175" t="s">
        <v>839</v>
      </c>
      <c r="C164" s="175" t="s">
        <v>841</v>
      </c>
      <c r="D164" s="175" t="s">
        <v>842</v>
      </c>
      <c r="E164" s="176" t="s">
        <v>805</v>
      </c>
      <c r="F164" s="177">
        <v>43186</v>
      </c>
      <c r="G164" s="177">
        <v>43186</v>
      </c>
      <c r="H164" s="178">
        <v>477</v>
      </c>
      <c r="I164" s="178">
        <v>5</v>
      </c>
      <c r="J164" s="175" t="s">
        <v>859</v>
      </c>
      <c r="K164" s="175" t="s">
        <v>739</v>
      </c>
      <c r="L164" s="175" t="s">
        <v>942</v>
      </c>
      <c r="M164" s="175" t="s">
        <v>935</v>
      </c>
      <c r="N164" s="175" t="s">
        <v>874</v>
      </c>
      <c r="O164" s="179">
        <v>-118198409</v>
      </c>
      <c r="P164" s="175" t="s">
        <v>846</v>
      </c>
      <c r="Q164" s="180">
        <v>-5200.7299999999996</v>
      </c>
      <c r="R164" s="175" t="s">
        <v>420</v>
      </c>
      <c r="S164" s="175" t="s">
        <v>420</v>
      </c>
      <c r="T164" s="175" t="s">
        <v>432</v>
      </c>
      <c r="U164" s="175" t="s">
        <v>742</v>
      </c>
      <c r="V164" s="175" t="s">
        <v>742</v>
      </c>
      <c r="W164" s="175" t="s">
        <v>420</v>
      </c>
      <c r="X164" s="175" t="s">
        <v>853</v>
      </c>
      <c r="Y164" s="175" t="s">
        <v>742</v>
      </c>
      <c r="Z164" s="175" t="s">
        <v>865</v>
      </c>
      <c r="AA164" s="175" t="s">
        <v>742</v>
      </c>
      <c r="AB164" s="175" t="s">
        <v>742</v>
      </c>
      <c r="AC164" s="175" t="s">
        <v>742</v>
      </c>
      <c r="AD164" s="175" t="s">
        <v>742</v>
      </c>
      <c r="AE164" s="175" t="s">
        <v>742</v>
      </c>
      <c r="AF164" s="175" t="s">
        <v>742</v>
      </c>
      <c r="AG164" s="175" t="s">
        <v>742</v>
      </c>
      <c r="AH164" s="175" t="s">
        <v>839</v>
      </c>
      <c r="AI164" s="175" t="s">
        <v>1170</v>
      </c>
      <c r="AJ164" s="175" t="s">
        <v>848</v>
      </c>
      <c r="AK164" s="175" t="s">
        <v>849</v>
      </c>
      <c r="AL164" s="175" t="s">
        <v>748</v>
      </c>
      <c r="AM164" s="175" t="s">
        <v>749</v>
      </c>
      <c r="AN164" s="175" t="s">
        <v>855</v>
      </c>
      <c r="AO164" s="175" t="s">
        <v>856</v>
      </c>
      <c r="AP164" s="175" t="s">
        <v>742</v>
      </c>
    </row>
    <row r="165" spans="1:42" s="173" customFormat="1" ht="15" hidden="1" x14ac:dyDescent="0.25">
      <c r="A165" s="175" t="s">
        <v>735</v>
      </c>
      <c r="B165" s="175" t="s">
        <v>839</v>
      </c>
      <c r="C165" s="175" t="s">
        <v>841</v>
      </c>
      <c r="D165" s="175" t="s">
        <v>842</v>
      </c>
      <c r="E165" s="176" t="s">
        <v>805</v>
      </c>
      <c r="F165" s="177">
        <v>43186</v>
      </c>
      <c r="G165" s="177">
        <v>43186</v>
      </c>
      <c r="H165" s="178">
        <v>477</v>
      </c>
      <c r="I165" s="178">
        <v>6</v>
      </c>
      <c r="J165" s="175" t="s">
        <v>859</v>
      </c>
      <c r="K165" s="175" t="s">
        <v>739</v>
      </c>
      <c r="L165" s="175" t="s">
        <v>942</v>
      </c>
      <c r="M165" s="175" t="s">
        <v>943</v>
      </c>
      <c r="N165" s="175" t="s">
        <v>874</v>
      </c>
      <c r="O165" s="179">
        <v>-94950909</v>
      </c>
      <c r="P165" s="175" t="s">
        <v>846</v>
      </c>
      <c r="Q165" s="180">
        <v>-4177.84</v>
      </c>
      <c r="R165" s="175" t="s">
        <v>420</v>
      </c>
      <c r="S165" s="175" t="s">
        <v>420</v>
      </c>
      <c r="T165" s="175" t="s">
        <v>432</v>
      </c>
      <c r="U165" s="175" t="s">
        <v>742</v>
      </c>
      <c r="V165" s="175" t="s">
        <v>742</v>
      </c>
      <c r="W165" s="175" t="s">
        <v>420</v>
      </c>
      <c r="X165" s="175" t="s">
        <v>853</v>
      </c>
      <c r="Y165" s="175" t="s">
        <v>742</v>
      </c>
      <c r="Z165" s="175" t="s">
        <v>867</v>
      </c>
      <c r="AA165" s="175" t="s">
        <v>742</v>
      </c>
      <c r="AB165" s="175" t="s">
        <v>742</v>
      </c>
      <c r="AC165" s="175" t="s">
        <v>742</v>
      </c>
      <c r="AD165" s="175" t="s">
        <v>742</v>
      </c>
      <c r="AE165" s="175" t="s">
        <v>742</v>
      </c>
      <c r="AF165" s="175" t="s">
        <v>742</v>
      </c>
      <c r="AG165" s="175" t="s">
        <v>742</v>
      </c>
      <c r="AH165" s="175" t="s">
        <v>839</v>
      </c>
      <c r="AI165" s="175" t="s">
        <v>1170</v>
      </c>
      <c r="AJ165" s="175" t="s">
        <v>848</v>
      </c>
      <c r="AK165" s="175" t="s">
        <v>849</v>
      </c>
      <c r="AL165" s="175" t="s">
        <v>748</v>
      </c>
      <c r="AM165" s="175" t="s">
        <v>749</v>
      </c>
      <c r="AN165" s="175" t="s">
        <v>855</v>
      </c>
      <c r="AO165" s="175" t="s">
        <v>856</v>
      </c>
      <c r="AP165" s="175" t="s">
        <v>742</v>
      </c>
    </row>
    <row r="166" spans="1:42" s="173" customFormat="1" ht="15" hidden="1" x14ac:dyDescent="0.25">
      <c r="A166" s="175" t="s">
        <v>735</v>
      </c>
      <c r="B166" s="175" t="s">
        <v>839</v>
      </c>
      <c r="C166" s="175" t="s">
        <v>841</v>
      </c>
      <c r="D166" s="175" t="s">
        <v>842</v>
      </c>
      <c r="E166" s="176" t="s">
        <v>805</v>
      </c>
      <c r="F166" s="177">
        <v>43186</v>
      </c>
      <c r="G166" s="177">
        <v>43186</v>
      </c>
      <c r="H166" s="178">
        <v>476</v>
      </c>
      <c r="I166" s="178">
        <v>3</v>
      </c>
      <c r="J166" s="175" t="s">
        <v>859</v>
      </c>
      <c r="K166" s="175" t="s">
        <v>739</v>
      </c>
      <c r="L166" s="175" t="s">
        <v>944</v>
      </c>
      <c r="M166" s="175" t="s">
        <v>861</v>
      </c>
      <c r="N166" s="175" t="s">
        <v>742</v>
      </c>
      <c r="O166" s="179">
        <v>-22567955</v>
      </c>
      <c r="P166" s="175" t="s">
        <v>846</v>
      </c>
      <c r="Q166" s="180">
        <v>-992.99</v>
      </c>
      <c r="R166" s="175" t="s">
        <v>420</v>
      </c>
      <c r="S166" s="175" t="s">
        <v>420</v>
      </c>
      <c r="T166" s="175" t="s">
        <v>432</v>
      </c>
      <c r="U166" s="175" t="s">
        <v>742</v>
      </c>
      <c r="V166" s="175" t="s">
        <v>742</v>
      </c>
      <c r="W166" s="175" t="s">
        <v>420</v>
      </c>
      <c r="X166" s="175" t="s">
        <v>853</v>
      </c>
      <c r="Y166" s="175" t="s">
        <v>742</v>
      </c>
      <c r="Z166" s="175" t="s">
        <v>862</v>
      </c>
      <c r="AA166" s="175" t="s">
        <v>742</v>
      </c>
      <c r="AB166" s="175" t="s">
        <v>742</v>
      </c>
      <c r="AC166" s="175" t="s">
        <v>742</v>
      </c>
      <c r="AD166" s="175" t="s">
        <v>742</v>
      </c>
      <c r="AE166" s="175" t="s">
        <v>742</v>
      </c>
      <c r="AF166" s="175" t="s">
        <v>742</v>
      </c>
      <c r="AG166" s="175" t="s">
        <v>742</v>
      </c>
      <c r="AH166" s="175" t="s">
        <v>839</v>
      </c>
      <c r="AI166" s="175" t="s">
        <v>1170</v>
      </c>
      <c r="AJ166" s="175" t="s">
        <v>848</v>
      </c>
      <c r="AK166" s="175" t="s">
        <v>849</v>
      </c>
      <c r="AL166" s="175" t="s">
        <v>748</v>
      </c>
      <c r="AM166" s="175" t="s">
        <v>749</v>
      </c>
      <c r="AN166" s="175" t="s">
        <v>855</v>
      </c>
      <c r="AO166" s="175" t="s">
        <v>856</v>
      </c>
      <c r="AP166" s="175" t="s">
        <v>742</v>
      </c>
    </row>
    <row r="167" spans="1:42" s="173" customFormat="1" ht="15" x14ac:dyDescent="0.25">
      <c r="A167" s="175" t="s">
        <v>735</v>
      </c>
      <c r="B167" s="175" t="s">
        <v>839</v>
      </c>
      <c r="C167" s="175" t="s">
        <v>841</v>
      </c>
      <c r="D167" s="175" t="s">
        <v>842</v>
      </c>
      <c r="E167" s="176" t="s">
        <v>805</v>
      </c>
      <c r="F167" s="177">
        <v>43175</v>
      </c>
      <c r="G167" s="177">
        <v>43185</v>
      </c>
      <c r="H167" s="178">
        <v>470</v>
      </c>
      <c r="I167" s="178">
        <v>1</v>
      </c>
      <c r="J167" s="175" t="s">
        <v>871</v>
      </c>
      <c r="K167" s="175" t="s">
        <v>739</v>
      </c>
      <c r="L167" s="175" t="s">
        <v>945</v>
      </c>
      <c r="M167" s="175" t="s">
        <v>946</v>
      </c>
      <c r="N167" s="175" t="s">
        <v>874</v>
      </c>
      <c r="O167" s="179">
        <v>132423149</v>
      </c>
      <c r="P167" s="175" t="s">
        <v>64</v>
      </c>
      <c r="Q167" s="180">
        <v>132423149</v>
      </c>
      <c r="R167" s="175" t="s">
        <v>420</v>
      </c>
      <c r="S167" s="175" t="s">
        <v>420</v>
      </c>
      <c r="T167" s="175" t="s">
        <v>432</v>
      </c>
      <c r="U167" s="175" t="s">
        <v>742</v>
      </c>
      <c r="V167" s="175" t="s">
        <v>742</v>
      </c>
      <c r="W167" s="175" t="s">
        <v>420</v>
      </c>
      <c r="X167" s="175" t="s">
        <v>853</v>
      </c>
      <c r="Y167" s="175" t="s">
        <v>742</v>
      </c>
      <c r="Z167" s="175" t="s">
        <v>854</v>
      </c>
      <c r="AA167" s="175" t="s">
        <v>742</v>
      </c>
      <c r="AB167" s="175" t="s">
        <v>742</v>
      </c>
      <c r="AC167" s="175" t="s">
        <v>742</v>
      </c>
      <c r="AD167" s="175" t="s">
        <v>742</v>
      </c>
      <c r="AE167" s="175" t="s">
        <v>742</v>
      </c>
      <c r="AF167" s="175" t="s">
        <v>742</v>
      </c>
      <c r="AG167" s="175" t="s">
        <v>742</v>
      </c>
      <c r="AH167" s="175" t="s">
        <v>839</v>
      </c>
      <c r="AI167" s="175" t="s">
        <v>1170</v>
      </c>
      <c r="AJ167" s="175" t="s">
        <v>848</v>
      </c>
      <c r="AK167" s="175" t="s">
        <v>849</v>
      </c>
      <c r="AL167" s="175" t="s">
        <v>748</v>
      </c>
      <c r="AM167" s="175" t="s">
        <v>749</v>
      </c>
      <c r="AN167" s="175" t="s">
        <v>855</v>
      </c>
      <c r="AO167" s="175" t="s">
        <v>856</v>
      </c>
      <c r="AP167" s="175" t="s">
        <v>742</v>
      </c>
    </row>
    <row r="168" spans="1:42" s="173" customFormat="1" ht="15" x14ac:dyDescent="0.25">
      <c r="A168" s="175" t="s">
        <v>735</v>
      </c>
      <c r="B168" s="175" t="s">
        <v>839</v>
      </c>
      <c r="C168" s="175" t="s">
        <v>841</v>
      </c>
      <c r="D168" s="175" t="s">
        <v>842</v>
      </c>
      <c r="E168" s="176" t="s">
        <v>805</v>
      </c>
      <c r="F168" s="177">
        <v>43175</v>
      </c>
      <c r="G168" s="177">
        <v>43185</v>
      </c>
      <c r="H168" s="178">
        <v>470</v>
      </c>
      <c r="I168" s="178">
        <v>2</v>
      </c>
      <c r="J168" s="175" t="s">
        <v>871</v>
      </c>
      <c r="K168" s="175" t="s">
        <v>739</v>
      </c>
      <c r="L168" s="175" t="s">
        <v>945</v>
      </c>
      <c r="M168" s="175" t="s">
        <v>947</v>
      </c>
      <c r="N168" s="175" t="s">
        <v>874</v>
      </c>
      <c r="O168" s="179">
        <v>133886432</v>
      </c>
      <c r="P168" s="175" t="s">
        <v>64</v>
      </c>
      <c r="Q168" s="180">
        <v>133886432</v>
      </c>
      <c r="R168" s="175" t="s">
        <v>420</v>
      </c>
      <c r="S168" s="175" t="s">
        <v>420</v>
      </c>
      <c r="T168" s="175" t="s">
        <v>432</v>
      </c>
      <c r="U168" s="175" t="s">
        <v>742</v>
      </c>
      <c r="V168" s="175" t="s">
        <v>742</v>
      </c>
      <c r="W168" s="175" t="s">
        <v>420</v>
      </c>
      <c r="X168" s="175" t="s">
        <v>853</v>
      </c>
      <c r="Y168" s="175" t="s">
        <v>742</v>
      </c>
      <c r="Z168" s="175" t="s">
        <v>854</v>
      </c>
      <c r="AA168" s="175" t="s">
        <v>742</v>
      </c>
      <c r="AB168" s="175" t="s">
        <v>742</v>
      </c>
      <c r="AC168" s="175" t="s">
        <v>742</v>
      </c>
      <c r="AD168" s="175" t="s">
        <v>742</v>
      </c>
      <c r="AE168" s="175" t="s">
        <v>742</v>
      </c>
      <c r="AF168" s="175" t="s">
        <v>742</v>
      </c>
      <c r="AG168" s="175" t="s">
        <v>742</v>
      </c>
      <c r="AH168" s="175" t="s">
        <v>839</v>
      </c>
      <c r="AI168" s="175" t="s">
        <v>1170</v>
      </c>
      <c r="AJ168" s="175" t="s">
        <v>848</v>
      </c>
      <c r="AK168" s="175" t="s">
        <v>849</v>
      </c>
      <c r="AL168" s="175" t="s">
        <v>748</v>
      </c>
      <c r="AM168" s="175" t="s">
        <v>749</v>
      </c>
      <c r="AN168" s="175" t="s">
        <v>855</v>
      </c>
      <c r="AO168" s="175" t="s">
        <v>856</v>
      </c>
      <c r="AP168" s="175" t="s">
        <v>742</v>
      </c>
    </row>
    <row r="169" spans="1:42" s="173" customFormat="1" ht="15" x14ac:dyDescent="0.25">
      <c r="A169" s="175" t="s">
        <v>735</v>
      </c>
      <c r="B169" s="175" t="s">
        <v>839</v>
      </c>
      <c r="C169" s="175" t="s">
        <v>841</v>
      </c>
      <c r="D169" s="175" t="s">
        <v>842</v>
      </c>
      <c r="E169" s="176" t="s">
        <v>805</v>
      </c>
      <c r="F169" s="177">
        <v>43175</v>
      </c>
      <c r="G169" s="177">
        <v>43185</v>
      </c>
      <c r="H169" s="178">
        <v>470</v>
      </c>
      <c r="I169" s="178">
        <v>3</v>
      </c>
      <c r="J169" s="175" t="s">
        <v>871</v>
      </c>
      <c r="K169" s="175" t="s">
        <v>739</v>
      </c>
      <c r="L169" s="175" t="s">
        <v>945</v>
      </c>
      <c r="M169" s="175" t="s">
        <v>948</v>
      </c>
      <c r="N169" s="175" t="s">
        <v>874</v>
      </c>
      <c r="O169" s="179">
        <v>33107000</v>
      </c>
      <c r="P169" s="175" t="s">
        <v>64</v>
      </c>
      <c r="Q169" s="180">
        <v>33107000</v>
      </c>
      <c r="R169" s="175" t="s">
        <v>420</v>
      </c>
      <c r="S169" s="175" t="s">
        <v>420</v>
      </c>
      <c r="T169" s="175" t="s">
        <v>432</v>
      </c>
      <c r="U169" s="175" t="s">
        <v>742</v>
      </c>
      <c r="V169" s="175" t="s">
        <v>742</v>
      </c>
      <c r="W169" s="175" t="s">
        <v>420</v>
      </c>
      <c r="X169" s="175" t="s">
        <v>853</v>
      </c>
      <c r="Y169" s="175" t="s">
        <v>742</v>
      </c>
      <c r="Z169" s="175" t="s">
        <v>854</v>
      </c>
      <c r="AA169" s="175" t="s">
        <v>742</v>
      </c>
      <c r="AB169" s="175" t="s">
        <v>742</v>
      </c>
      <c r="AC169" s="175" t="s">
        <v>742</v>
      </c>
      <c r="AD169" s="175" t="s">
        <v>742</v>
      </c>
      <c r="AE169" s="175" t="s">
        <v>742</v>
      </c>
      <c r="AF169" s="175" t="s">
        <v>742</v>
      </c>
      <c r="AG169" s="175" t="s">
        <v>742</v>
      </c>
      <c r="AH169" s="175" t="s">
        <v>839</v>
      </c>
      <c r="AI169" s="175" t="s">
        <v>1170</v>
      </c>
      <c r="AJ169" s="175" t="s">
        <v>848</v>
      </c>
      <c r="AK169" s="175" t="s">
        <v>849</v>
      </c>
      <c r="AL169" s="175" t="s">
        <v>748</v>
      </c>
      <c r="AM169" s="175" t="s">
        <v>749</v>
      </c>
      <c r="AN169" s="175" t="s">
        <v>855</v>
      </c>
      <c r="AO169" s="175" t="s">
        <v>856</v>
      </c>
      <c r="AP169" s="175" t="s">
        <v>742</v>
      </c>
    </row>
    <row r="170" spans="1:42" s="173" customFormat="1" ht="15" x14ac:dyDescent="0.25">
      <c r="A170" s="175" t="s">
        <v>735</v>
      </c>
      <c r="B170" s="175" t="s">
        <v>839</v>
      </c>
      <c r="C170" s="175" t="s">
        <v>841</v>
      </c>
      <c r="D170" s="175" t="s">
        <v>842</v>
      </c>
      <c r="E170" s="176" t="s">
        <v>805</v>
      </c>
      <c r="F170" s="177">
        <v>43175</v>
      </c>
      <c r="G170" s="177">
        <v>43185</v>
      </c>
      <c r="H170" s="178">
        <v>470</v>
      </c>
      <c r="I170" s="178">
        <v>4</v>
      </c>
      <c r="J170" s="175" t="s">
        <v>871</v>
      </c>
      <c r="K170" s="175" t="s">
        <v>739</v>
      </c>
      <c r="L170" s="175" t="s">
        <v>945</v>
      </c>
      <c r="M170" s="175" t="s">
        <v>949</v>
      </c>
      <c r="N170" s="175" t="s">
        <v>874</v>
      </c>
      <c r="O170" s="179">
        <v>2656400</v>
      </c>
      <c r="P170" s="175" t="s">
        <v>64</v>
      </c>
      <c r="Q170" s="180">
        <v>2656400</v>
      </c>
      <c r="R170" s="175" t="s">
        <v>420</v>
      </c>
      <c r="S170" s="175" t="s">
        <v>420</v>
      </c>
      <c r="T170" s="175" t="s">
        <v>432</v>
      </c>
      <c r="U170" s="175" t="s">
        <v>742</v>
      </c>
      <c r="V170" s="175" t="s">
        <v>742</v>
      </c>
      <c r="W170" s="175" t="s">
        <v>420</v>
      </c>
      <c r="X170" s="175" t="s">
        <v>853</v>
      </c>
      <c r="Y170" s="175" t="s">
        <v>742</v>
      </c>
      <c r="Z170" s="175" t="s">
        <v>854</v>
      </c>
      <c r="AA170" s="175" t="s">
        <v>742</v>
      </c>
      <c r="AB170" s="175" t="s">
        <v>742</v>
      </c>
      <c r="AC170" s="175" t="s">
        <v>742</v>
      </c>
      <c r="AD170" s="175" t="s">
        <v>742</v>
      </c>
      <c r="AE170" s="175" t="s">
        <v>742</v>
      </c>
      <c r="AF170" s="175" t="s">
        <v>742</v>
      </c>
      <c r="AG170" s="175" t="s">
        <v>742</v>
      </c>
      <c r="AH170" s="175" t="s">
        <v>839</v>
      </c>
      <c r="AI170" s="175" t="s">
        <v>1170</v>
      </c>
      <c r="AJ170" s="175" t="s">
        <v>848</v>
      </c>
      <c r="AK170" s="175" t="s">
        <v>849</v>
      </c>
      <c r="AL170" s="175" t="s">
        <v>748</v>
      </c>
      <c r="AM170" s="175" t="s">
        <v>749</v>
      </c>
      <c r="AN170" s="175" t="s">
        <v>855</v>
      </c>
      <c r="AO170" s="175" t="s">
        <v>856</v>
      </c>
      <c r="AP170" s="175" t="s">
        <v>742</v>
      </c>
    </row>
    <row r="171" spans="1:42" s="173" customFormat="1" ht="15" x14ac:dyDescent="0.25">
      <c r="A171" s="175" t="s">
        <v>735</v>
      </c>
      <c r="B171" s="175" t="s">
        <v>839</v>
      </c>
      <c r="C171" s="175" t="s">
        <v>841</v>
      </c>
      <c r="D171" s="175" t="s">
        <v>842</v>
      </c>
      <c r="E171" s="176" t="s">
        <v>805</v>
      </c>
      <c r="F171" s="177">
        <v>43175</v>
      </c>
      <c r="G171" s="177">
        <v>43185</v>
      </c>
      <c r="H171" s="178">
        <v>470</v>
      </c>
      <c r="I171" s="178">
        <v>5</v>
      </c>
      <c r="J171" s="175" t="s">
        <v>871</v>
      </c>
      <c r="K171" s="175" t="s">
        <v>739</v>
      </c>
      <c r="L171" s="175" t="s">
        <v>945</v>
      </c>
      <c r="M171" s="175" t="s">
        <v>949</v>
      </c>
      <c r="N171" s="175" t="s">
        <v>874</v>
      </c>
      <c r="O171" s="179">
        <v>32650000</v>
      </c>
      <c r="P171" s="175" t="s">
        <v>64</v>
      </c>
      <c r="Q171" s="180">
        <v>32650000</v>
      </c>
      <c r="R171" s="175" t="s">
        <v>420</v>
      </c>
      <c r="S171" s="175" t="s">
        <v>420</v>
      </c>
      <c r="T171" s="175" t="s">
        <v>432</v>
      </c>
      <c r="U171" s="175" t="s">
        <v>742</v>
      </c>
      <c r="V171" s="175" t="s">
        <v>742</v>
      </c>
      <c r="W171" s="175" t="s">
        <v>420</v>
      </c>
      <c r="X171" s="175" t="s">
        <v>853</v>
      </c>
      <c r="Y171" s="175" t="s">
        <v>742</v>
      </c>
      <c r="Z171" s="175" t="s">
        <v>854</v>
      </c>
      <c r="AA171" s="175" t="s">
        <v>742</v>
      </c>
      <c r="AB171" s="175" t="s">
        <v>742</v>
      </c>
      <c r="AC171" s="175" t="s">
        <v>742</v>
      </c>
      <c r="AD171" s="175" t="s">
        <v>742</v>
      </c>
      <c r="AE171" s="175" t="s">
        <v>742</v>
      </c>
      <c r="AF171" s="175" t="s">
        <v>742</v>
      </c>
      <c r="AG171" s="175" t="s">
        <v>742</v>
      </c>
      <c r="AH171" s="175" t="s">
        <v>839</v>
      </c>
      <c r="AI171" s="175" t="s">
        <v>1170</v>
      </c>
      <c r="AJ171" s="175" t="s">
        <v>848</v>
      </c>
      <c r="AK171" s="175" t="s">
        <v>849</v>
      </c>
      <c r="AL171" s="175" t="s">
        <v>748</v>
      </c>
      <c r="AM171" s="175" t="s">
        <v>749</v>
      </c>
      <c r="AN171" s="175" t="s">
        <v>855</v>
      </c>
      <c r="AO171" s="175" t="s">
        <v>856</v>
      </c>
      <c r="AP171" s="175" t="s">
        <v>742</v>
      </c>
    </row>
    <row r="172" spans="1:42" s="173" customFormat="1" ht="15" hidden="1" x14ac:dyDescent="0.25">
      <c r="A172" s="175" t="s">
        <v>735</v>
      </c>
      <c r="B172" s="175" t="s">
        <v>839</v>
      </c>
      <c r="C172" s="175" t="s">
        <v>841</v>
      </c>
      <c r="D172" s="175" t="s">
        <v>842</v>
      </c>
      <c r="E172" s="176" t="s">
        <v>814</v>
      </c>
      <c r="F172" s="177">
        <v>43160</v>
      </c>
      <c r="G172" s="177">
        <v>43160</v>
      </c>
      <c r="H172" s="178">
        <v>461</v>
      </c>
      <c r="I172" s="178">
        <v>1</v>
      </c>
      <c r="J172" s="175" t="s">
        <v>843</v>
      </c>
      <c r="K172" s="175" t="s">
        <v>844</v>
      </c>
      <c r="L172" s="175" t="s">
        <v>742</v>
      </c>
      <c r="M172" s="175" t="s">
        <v>845</v>
      </c>
      <c r="N172" s="175" t="s">
        <v>874</v>
      </c>
      <c r="O172" s="179">
        <v>1</v>
      </c>
      <c r="P172" s="175" t="s">
        <v>846</v>
      </c>
      <c r="Q172" s="180"/>
      <c r="R172" s="175" t="s">
        <v>420</v>
      </c>
      <c r="S172" s="175" t="s">
        <v>420</v>
      </c>
      <c r="T172" s="175" t="s">
        <v>432</v>
      </c>
      <c r="U172" s="175" t="s">
        <v>742</v>
      </c>
      <c r="V172" s="175" t="s">
        <v>742</v>
      </c>
      <c r="W172" s="175" t="s">
        <v>420</v>
      </c>
      <c r="X172" s="181" t="s">
        <v>742</v>
      </c>
      <c r="Y172" s="175" t="s">
        <v>742</v>
      </c>
      <c r="Z172" s="181" t="s">
        <v>742</v>
      </c>
      <c r="AA172" s="175" t="s">
        <v>742</v>
      </c>
      <c r="AB172" s="175" t="s">
        <v>742</v>
      </c>
      <c r="AC172" s="175" t="s">
        <v>742</v>
      </c>
      <c r="AD172" s="175" t="s">
        <v>742</v>
      </c>
      <c r="AE172" s="175" t="s">
        <v>742</v>
      </c>
      <c r="AF172" s="175" t="s">
        <v>742</v>
      </c>
      <c r="AG172" s="175" t="s">
        <v>742</v>
      </c>
      <c r="AH172" s="175" t="s">
        <v>839</v>
      </c>
      <c r="AI172" s="175" t="s">
        <v>1170</v>
      </c>
      <c r="AJ172" s="175" t="s">
        <v>848</v>
      </c>
      <c r="AK172" s="175" t="s">
        <v>849</v>
      </c>
      <c r="AL172" s="175" t="s">
        <v>748</v>
      </c>
      <c r="AM172" s="175" t="s">
        <v>749</v>
      </c>
      <c r="AN172" s="175" t="s">
        <v>742</v>
      </c>
      <c r="AO172" s="175" t="s">
        <v>742</v>
      </c>
      <c r="AP172" s="175" t="s">
        <v>742</v>
      </c>
    </row>
    <row r="173" spans="1:42" s="173" customFormat="1" ht="15" hidden="1" x14ac:dyDescent="0.25">
      <c r="A173" s="175" t="s">
        <v>735</v>
      </c>
      <c r="B173" s="175" t="s">
        <v>839</v>
      </c>
      <c r="C173" s="175" t="s">
        <v>841</v>
      </c>
      <c r="D173" s="175" t="s">
        <v>842</v>
      </c>
      <c r="E173" s="176" t="s">
        <v>814</v>
      </c>
      <c r="F173" s="177">
        <v>43159</v>
      </c>
      <c r="G173" s="177">
        <v>43160</v>
      </c>
      <c r="H173" s="178">
        <v>458</v>
      </c>
      <c r="I173" s="178">
        <v>5</v>
      </c>
      <c r="J173" s="175" t="s">
        <v>859</v>
      </c>
      <c r="K173" s="175" t="s">
        <v>739</v>
      </c>
      <c r="L173" s="175" t="s">
        <v>950</v>
      </c>
      <c r="M173" s="175" t="s">
        <v>951</v>
      </c>
      <c r="N173" s="175" t="s">
        <v>742</v>
      </c>
      <c r="O173" s="179">
        <v>-79340000</v>
      </c>
      <c r="P173" s="175" t="s">
        <v>846</v>
      </c>
      <c r="Q173" s="180">
        <v>-3490.96</v>
      </c>
      <c r="R173" s="175" t="s">
        <v>420</v>
      </c>
      <c r="S173" s="175" t="s">
        <v>420</v>
      </c>
      <c r="T173" s="175" t="s">
        <v>432</v>
      </c>
      <c r="U173" s="175" t="s">
        <v>742</v>
      </c>
      <c r="V173" s="175" t="s">
        <v>742</v>
      </c>
      <c r="W173" s="175" t="s">
        <v>420</v>
      </c>
      <c r="X173" s="175" t="s">
        <v>853</v>
      </c>
      <c r="Y173" s="175" t="s">
        <v>742</v>
      </c>
      <c r="Z173" s="175" t="s">
        <v>865</v>
      </c>
      <c r="AA173" s="175" t="s">
        <v>742</v>
      </c>
      <c r="AB173" s="175" t="s">
        <v>742</v>
      </c>
      <c r="AC173" s="175" t="s">
        <v>742</v>
      </c>
      <c r="AD173" s="175" t="s">
        <v>742</v>
      </c>
      <c r="AE173" s="175" t="s">
        <v>742</v>
      </c>
      <c r="AF173" s="175" t="s">
        <v>742</v>
      </c>
      <c r="AG173" s="175" t="s">
        <v>742</v>
      </c>
      <c r="AH173" s="175" t="s">
        <v>839</v>
      </c>
      <c r="AI173" s="175" t="s">
        <v>1170</v>
      </c>
      <c r="AJ173" s="175" t="s">
        <v>848</v>
      </c>
      <c r="AK173" s="175" t="s">
        <v>849</v>
      </c>
      <c r="AL173" s="175" t="s">
        <v>748</v>
      </c>
      <c r="AM173" s="175" t="s">
        <v>749</v>
      </c>
      <c r="AN173" s="175" t="s">
        <v>855</v>
      </c>
      <c r="AO173" s="175" t="s">
        <v>856</v>
      </c>
      <c r="AP173" s="175" t="s">
        <v>742</v>
      </c>
    </row>
    <row r="174" spans="1:42" s="173" customFormat="1" ht="15" hidden="1" x14ac:dyDescent="0.25">
      <c r="A174" s="175" t="s">
        <v>735</v>
      </c>
      <c r="B174" s="175" t="s">
        <v>839</v>
      </c>
      <c r="C174" s="175" t="s">
        <v>841</v>
      </c>
      <c r="D174" s="175" t="s">
        <v>842</v>
      </c>
      <c r="E174" s="176" t="s">
        <v>814</v>
      </c>
      <c r="F174" s="177">
        <v>43159</v>
      </c>
      <c r="G174" s="177">
        <v>43160</v>
      </c>
      <c r="H174" s="178">
        <v>458</v>
      </c>
      <c r="I174" s="178">
        <v>6</v>
      </c>
      <c r="J174" s="175" t="s">
        <v>859</v>
      </c>
      <c r="K174" s="175" t="s">
        <v>739</v>
      </c>
      <c r="L174" s="175" t="s">
        <v>950</v>
      </c>
      <c r="M174" s="175" t="s">
        <v>952</v>
      </c>
      <c r="N174" s="175" t="s">
        <v>742</v>
      </c>
      <c r="O174" s="179">
        <v>-54488182</v>
      </c>
      <c r="P174" s="175" t="s">
        <v>846</v>
      </c>
      <c r="Q174" s="180">
        <v>-2397.48</v>
      </c>
      <c r="R174" s="175" t="s">
        <v>420</v>
      </c>
      <c r="S174" s="175" t="s">
        <v>420</v>
      </c>
      <c r="T174" s="175" t="s">
        <v>432</v>
      </c>
      <c r="U174" s="175" t="s">
        <v>742</v>
      </c>
      <c r="V174" s="175" t="s">
        <v>742</v>
      </c>
      <c r="W174" s="175" t="s">
        <v>420</v>
      </c>
      <c r="X174" s="175" t="s">
        <v>853</v>
      </c>
      <c r="Y174" s="175" t="s">
        <v>742</v>
      </c>
      <c r="Z174" s="175" t="s">
        <v>867</v>
      </c>
      <c r="AA174" s="175" t="s">
        <v>742</v>
      </c>
      <c r="AB174" s="175" t="s">
        <v>742</v>
      </c>
      <c r="AC174" s="175" t="s">
        <v>742</v>
      </c>
      <c r="AD174" s="175" t="s">
        <v>742</v>
      </c>
      <c r="AE174" s="175" t="s">
        <v>742</v>
      </c>
      <c r="AF174" s="175" t="s">
        <v>742</v>
      </c>
      <c r="AG174" s="175" t="s">
        <v>742</v>
      </c>
      <c r="AH174" s="175" t="s">
        <v>839</v>
      </c>
      <c r="AI174" s="175" t="s">
        <v>1170</v>
      </c>
      <c r="AJ174" s="175" t="s">
        <v>848</v>
      </c>
      <c r="AK174" s="175" t="s">
        <v>849</v>
      </c>
      <c r="AL174" s="175" t="s">
        <v>748</v>
      </c>
      <c r="AM174" s="175" t="s">
        <v>749</v>
      </c>
      <c r="AN174" s="175" t="s">
        <v>855</v>
      </c>
      <c r="AO174" s="175" t="s">
        <v>856</v>
      </c>
      <c r="AP174" s="175" t="s">
        <v>742</v>
      </c>
    </row>
    <row r="175" spans="1:42" s="173" customFormat="1" ht="15" hidden="1" x14ac:dyDescent="0.25">
      <c r="A175" s="175" t="s">
        <v>735</v>
      </c>
      <c r="B175" s="175" t="s">
        <v>839</v>
      </c>
      <c r="C175" s="175" t="s">
        <v>841</v>
      </c>
      <c r="D175" s="175" t="s">
        <v>842</v>
      </c>
      <c r="E175" s="176" t="s">
        <v>814</v>
      </c>
      <c r="F175" s="177">
        <v>43158</v>
      </c>
      <c r="G175" s="177">
        <v>43158</v>
      </c>
      <c r="H175" s="178">
        <v>446</v>
      </c>
      <c r="I175" s="178">
        <v>3</v>
      </c>
      <c r="J175" s="175" t="s">
        <v>859</v>
      </c>
      <c r="K175" s="175" t="s">
        <v>739</v>
      </c>
      <c r="L175" s="175" t="s">
        <v>953</v>
      </c>
      <c r="M175" s="175" t="s">
        <v>861</v>
      </c>
      <c r="N175" s="175" t="s">
        <v>742</v>
      </c>
      <c r="O175" s="179">
        <v>-19317955</v>
      </c>
      <c r="P175" s="175" t="s">
        <v>846</v>
      </c>
      <c r="Q175" s="180">
        <v>-849.99</v>
      </c>
      <c r="R175" s="175" t="s">
        <v>420</v>
      </c>
      <c r="S175" s="175" t="s">
        <v>420</v>
      </c>
      <c r="T175" s="175" t="s">
        <v>432</v>
      </c>
      <c r="U175" s="175" t="s">
        <v>742</v>
      </c>
      <c r="V175" s="175" t="s">
        <v>742</v>
      </c>
      <c r="W175" s="175" t="s">
        <v>420</v>
      </c>
      <c r="X175" s="175" t="s">
        <v>853</v>
      </c>
      <c r="Y175" s="175" t="s">
        <v>742</v>
      </c>
      <c r="Z175" s="175" t="s">
        <v>862</v>
      </c>
      <c r="AA175" s="175" t="s">
        <v>742</v>
      </c>
      <c r="AB175" s="175" t="s">
        <v>742</v>
      </c>
      <c r="AC175" s="175" t="s">
        <v>742</v>
      </c>
      <c r="AD175" s="175" t="s">
        <v>742</v>
      </c>
      <c r="AE175" s="175" t="s">
        <v>742</v>
      </c>
      <c r="AF175" s="175" t="s">
        <v>742</v>
      </c>
      <c r="AG175" s="175" t="s">
        <v>742</v>
      </c>
      <c r="AH175" s="175" t="s">
        <v>839</v>
      </c>
      <c r="AI175" s="175" t="s">
        <v>1170</v>
      </c>
      <c r="AJ175" s="175" t="s">
        <v>848</v>
      </c>
      <c r="AK175" s="175" t="s">
        <v>849</v>
      </c>
      <c r="AL175" s="175" t="s">
        <v>748</v>
      </c>
      <c r="AM175" s="175" t="s">
        <v>749</v>
      </c>
      <c r="AN175" s="175" t="s">
        <v>855</v>
      </c>
      <c r="AO175" s="175" t="s">
        <v>856</v>
      </c>
      <c r="AP175" s="175" t="s">
        <v>742</v>
      </c>
    </row>
    <row r="176" spans="1:42" s="173" customFormat="1" ht="15" x14ac:dyDescent="0.25">
      <c r="A176" s="175" t="s">
        <v>735</v>
      </c>
      <c r="B176" s="175" t="s">
        <v>839</v>
      </c>
      <c r="C176" s="175" t="s">
        <v>841</v>
      </c>
      <c r="D176" s="175" t="s">
        <v>842</v>
      </c>
      <c r="E176" s="176" t="s">
        <v>814</v>
      </c>
      <c r="F176" s="177">
        <v>43158</v>
      </c>
      <c r="G176" s="177">
        <v>43158</v>
      </c>
      <c r="H176" s="178">
        <v>445</v>
      </c>
      <c r="I176" s="178">
        <v>4</v>
      </c>
      <c r="J176" s="175" t="s">
        <v>859</v>
      </c>
      <c r="K176" s="175" t="s">
        <v>739</v>
      </c>
      <c r="L176" s="175" t="s">
        <v>954</v>
      </c>
      <c r="M176" s="175" t="s">
        <v>946</v>
      </c>
      <c r="N176" s="175" t="s">
        <v>874</v>
      </c>
      <c r="O176" s="179">
        <v>-132423149</v>
      </c>
      <c r="P176" s="175" t="s">
        <v>64</v>
      </c>
      <c r="Q176" s="180">
        <v>-132423149</v>
      </c>
      <c r="R176" s="175" t="s">
        <v>420</v>
      </c>
      <c r="S176" s="175" t="s">
        <v>420</v>
      </c>
      <c r="T176" s="175" t="s">
        <v>432</v>
      </c>
      <c r="U176" s="175" t="s">
        <v>742</v>
      </c>
      <c r="V176" s="175" t="s">
        <v>742</v>
      </c>
      <c r="W176" s="175" t="s">
        <v>420</v>
      </c>
      <c r="X176" s="175" t="s">
        <v>853</v>
      </c>
      <c r="Y176" s="175" t="s">
        <v>742</v>
      </c>
      <c r="Z176" s="175" t="s">
        <v>854</v>
      </c>
      <c r="AA176" s="175" t="s">
        <v>742</v>
      </c>
      <c r="AB176" s="175" t="s">
        <v>742</v>
      </c>
      <c r="AC176" s="175" t="s">
        <v>742</v>
      </c>
      <c r="AD176" s="175" t="s">
        <v>742</v>
      </c>
      <c r="AE176" s="175" t="s">
        <v>742</v>
      </c>
      <c r="AF176" s="175" t="s">
        <v>742</v>
      </c>
      <c r="AG176" s="175" t="s">
        <v>742</v>
      </c>
      <c r="AH176" s="175" t="s">
        <v>839</v>
      </c>
      <c r="AI176" s="175" t="s">
        <v>1170</v>
      </c>
      <c r="AJ176" s="175" t="s">
        <v>848</v>
      </c>
      <c r="AK176" s="175" t="s">
        <v>849</v>
      </c>
      <c r="AL176" s="175" t="s">
        <v>748</v>
      </c>
      <c r="AM176" s="175" t="s">
        <v>749</v>
      </c>
      <c r="AN176" s="175" t="s">
        <v>855</v>
      </c>
      <c r="AO176" s="175" t="s">
        <v>856</v>
      </c>
      <c r="AP176" s="175" t="s">
        <v>742</v>
      </c>
    </row>
    <row r="177" spans="1:42" s="173" customFormat="1" ht="15" x14ac:dyDescent="0.25">
      <c r="A177" s="175" t="s">
        <v>735</v>
      </c>
      <c r="B177" s="175" t="s">
        <v>839</v>
      </c>
      <c r="C177" s="175" t="s">
        <v>841</v>
      </c>
      <c r="D177" s="175" t="s">
        <v>842</v>
      </c>
      <c r="E177" s="176" t="s">
        <v>814</v>
      </c>
      <c r="F177" s="177">
        <v>43158</v>
      </c>
      <c r="G177" s="177">
        <v>43158</v>
      </c>
      <c r="H177" s="178">
        <v>445</v>
      </c>
      <c r="I177" s="178">
        <v>7</v>
      </c>
      <c r="J177" s="175" t="s">
        <v>859</v>
      </c>
      <c r="K177" s="175" t="s">
        <v>739</v>
      </c>
      <c r="L177" s="175" t="s">
        <v>954</v>
      </c>
      <c r="M177" s="175" t="s">
        <v>947</v>
      </c>
      <c r="N177" s="175" t="s">
        <v>874</v>
      </c>
      <c r="O177" s="179">
        <v>-133886432</v>
      </c>
      <c r="P177" s="175" t="s">
        <v>64</v>
      </c>
      <c r="Q177" s="180">
        <v>-133886432</v>
      </c>
      <c r="R177" s="175" t="s">
        <v>420</v>
      </c>
      <c r="S177" s="175" t="s">
        <v>420</v>
      </c>
      <c r="T177" s="175" t="s">
        <v>432</v>
      </c>
      <c r="U177" s="175" t="s">
        <v>742</v>
      </c>
      <c r="V177" s="175" t="s">
        <v>742</v>
      </c>
      <c r="W177" s="175" t="s">
        <v>420</v>
      </c>
      <c r="X177" s="175" t="s">
        <v>853</v>
      </c>
      <c r="Y177" s="175" t="s">
        <v>742</v>
      </c>
      <c r="Z177" s="175" t="s">
        <v>854</v>
      </c>
      <c r="AA177" s="175" t="s">
        <v>742</v>
      </c>
      <c r="AB177" s="175" t="s">
        <v>742</v>
      </c>
      <c r="AC177" s="175" t="s">
        <v>742</v>
      </c>
      <c r="AD177" s="175" t="s">
        <v>742</v>
      </c>
      <c r="AE177" s="175" t="s">
        <v>742</v>
      </c>
      <c r="AF177" s="175" t="s">
        <v>742</v>
      </c>
      <c r="AG177" s="175" t="s">
        <v>742</v>
      </c>
      <c r="AH177" s="175" t="s">
        <v>839</v>
      </c>
      <c r="AI177" s="175" t="s">
        <v>1170</v>
      </c>
      <c r="AJ177" s="175" t="s">
        <v>848</v>
      </c>
      <c r="AK177" s="175" t="s">
        <v>849</v>
      </c>
      <c r="AL177" s="175" t="s">
        <v>748</v>
      </c>
      <c r="AM177" s="175" t="s">
        <v>749</v>
      </c>
      <c r="AN177" s="175" t="s">
        <v>855</v>
      </c>
      <c r="AO177" s="175" t="s">
        <v>856</v>
      </c>
      <c r="AP177" s="175" t="s">
        <v>742</v>
      </c>
    </row>
    <row r="178" spans="1:42" s="173" customFormat="1" ht="15" x14ac:dyDescent="0.25">
      <c r="A178" s="175" t="s">
        <v>735</v>
      </c>
      <c r="B178" s="175" t="s">
        <v>839</v>
      </c>
      <c r="C178" s="175" t="s">
        <v>841</v>
      </c>
      <c r="D178" s="175" t="s">
        <v>842</v>
      </c>
      <c r="E178" s="176" t="s">
        <v>814</v>
      </c>
      <c r="F178" s="177">
        <v>43140</v>
      </c>
      <c r="G178" s="177">
        <v>43158</v>
      </c>
      <c r="H178" s="178">
        <v>441</v>
      </c>
      <c r="I178" s="178">
        <v>45</v>
      </c>
      <c r="J178" s="175" t="s">
        <v>850</v>
      </c>
      <c r="K178" s="175" t="s">
        <v>739</v>
      </c>
      <c r="L178" s="175" t="s">
        <v>955</v>
      </c>
      <c r="M178" s="175" t="s">
        <v>948</v>
      </c>
      <c r="N178" s="175" t="s">
        <v>874</v>
      </c>
      <c r="O178" s="179">
        <v>-33107000</v>
      </c>
      <c r="P178" s="175" t="s">
        <v>64</v>
      </c>
      <c r="Q178" s="180">
        <v>-33107000</v>
      </c>
      <c r="R178" s="175" t="s">
        <v>420</v>
      </c>
      <c r="S178" s="175" t="s">
        <v>420</v>
      </c>
      <c r="T178" s="175" t="s">
        <v>432</v>
      </c>
      <c r="U178" s="175" t="s">
        <v>742</v>
      </c>
      <c r="V178" s="175" t="s">
        <v>742</v>
      </c>
      <c r="W178" s="175" t="s">
        <v>420</v>
      </c>
      <c r="X178" s="175" t="s">
        <v>853</v>
      </c>
      <c r="Y178" s="175" t="s">
        <v>742</v>
      </c>
      <c r="Z178" s="175" t="s">
        <v>854</v>
      </c>
      <c r="AA178" s="175" t="s">
        <v>742</v>
      </c>
      <c r="AB178" s="175" t="s">
        <v>742</v>
      </c>
      <c r="AC178" s="175" t="s">
        <v>742</v>
      </c>
      <c r="AD178" s="175" t="s">
        <v>742</v>
      </c>
      <c r="AE178" s="175" t="s">
        <v>742</v>
      </c>
      <c r="AF178" s="175" t="s">
        <v>742</v>
      </c>
      <c r="AG178" s="175" t="s">
        <v>742</v>
      </c>
      <c r="AH178" s="175" t="s">
        <v>839</v>
      </c>
      <c r="AI178" s="175" t="s">
        <v>1170</v>
      </c>
      <c r="AJ178" s="175" t="s">
        <v>848</v>
      </c>
      <c r="AK178" s="175" t="s">
        <v>849</v>
      </c>
      <c r="AL178" s="175" t="s">
        <v>748</v>
      </c>
      <c r="AM178" s="175" t="s">
        <v>749</v>
      </c>
      <c r="AN178" s="175" t="s">
        <v>855</v>
      </c>
      <c r="AO178" s="175" t="s">
        <v>856</v>
      </c>
      <c r="AP178" s="175" t="s">
        <v>742</v>
      </c>
    </row>
    <row r="179" spans="1:42" s="173" customFormat="1" ht="15" x14ac:dyDescent="0.25">
      <c r="A179" s="175" t="s">
        <v>735</v>
      </c>
      <c r="B179" s="175" t="s">
        <v>839</v>
      </c>
      <c r="C179" s="175" t="s">
        <v>841</v>
      </c>
      <c r="D179" s="175" t="s">
        <v>842</v>
      </c>
      <c r="E179" s="176" t="s">
        <v>814</v>
      </c>
      <c r="F179" s="177">
        <v>43140</v>
      </c>
      <c r="G179" s="177">
        <v>43158</v>
      </c>
      <c r="H179" s="178">
        <v>441</v>
      </c>
      <c r="I179" s="178">
        <v>95</v>
      </c>
      <c r="J179" s="175" t="s">
        <v>850</v>
      </c>
      <c r="K179" s="175" t="s">
        <v>739</v>
      </c>
      <c r="L179" s="175" t="s">
        <v>955</v>
      </c>
      <c r="M179" s="175" t="s">
        <v>949</v>
      </c>
      <c r="N179" s="175" t="s">
        <v>874</v>
      </c>
      <c r="O179" s="179">
        <v>-2656400</v>
      </c>
      <c r="P179" s="175" t="s">
        <v>64</v>
      </c>
      <c r="Q179" s="180">
        <v>-2656400</v>
      </c>
      <c r="R179" s="175" t="s">
        <v>420</v>
      </c>
      <c r="S179" s="175" t="s">
        <v>420</v>
      </c>
      <c r="T179" s="175" t="s">
        <v>432</v>
      </c>
      <c r="U179" s="175" t="s">
        <v>742</v>
      </c>
      <c r="V179" s="175" t="s">
        <v>742</v>
      </c>
      <c r="W179" s="175" t="s">
        <v>420</v>
      </c>
      <c r="X179" s="175" t="s">
        <v>853</v>
      </c>
      <c r="Y179" s="175" t="s">
        <v>742</v>
      </c>
      <c r="Z179" s="175" t="s">
        <v>854</v>
      </c>
      <c r="AA179" s="175" t="s">
        <v>742</v>
      </c>
      <c r="AB179" s="175" t="s">
        <v>742</v>
      </c>
      <c r="AC179" s="175" t="s">
        <v>742</v>
      </c>
      <c r="AD179" s="175" t="s">
        <v>742</v>
      </c>
      <c r="AE179" s="175" t="s">
        <v>742</v>
      </c>
      <c r="AF179" s="175" t="s">
        <v>742</v>
      </c>
      <c r="AG179" s="175" t="s">
        <v>742</v>
      </c>
      <c r="AH179" s="175" t="s">
        <v>839</v>
      </c>
      <c r="AI179" s="175" t="s">
        <v>1170</v>
      </c>
      <c r="AJ179" s="175" t="s">
        <v>848</v>
      </c>
      <c r="AK179" s="175" t="s">
        <v>849</v>
      </c>
      <c r="AL179" s="175" t="s">
        <v>748</v>
      </c>
      <c r="AM179" s="175" t="s">
        <v>749</v>
      </c>
      <c r="AN179" s="175" t="s">
        <v>855</v>
      </c>
      <c r="AO179" s="175" t="s">
        <v>856</v>
      </c>
      <c r="AP179" s="175" t="s">
        <v>742</v>
      </c>
    </row>
    <row r="180" spans="1:42" s="173" customFormat="1" ht="15" x14ac:dyDescent="0.25">
      <c r="A180" s="175" t="s">
        <v>735</v>
      </c>
      <c r="B180" s="175" t="s">
        <v>839</v>
      </c>
      <c r="C180" s="175" t="s">
        <v>841</v>
      </c>
      <c r="D180" s="175" t="s">
        <v>842</v>
      </c>
      <c r="E180" s="176" t="s">
        <v>814</v>
      </c>
      <c r="F180" s="177">
        <v>43140</v>
      </c>
      <c r="G180" s="177">
        <v>43158</v>
      </c>
      <c r="H180" s="178">
        <v>441</v>
      </c>
      <c r="I180" s="178">
        <v>96</v>
      </c>
      <c r="J180" s="175" t="s">
        <v>850</v>
      </c>
      <c r="K180" s="175" t="s">
        <v>739</v>
      </c>
      <c r="L180" s="175" t="s">
        <v>955</v>
      </c>
      <c r="M180" s="175" t="s">
        <v>949</v>
      </c>
      <c r="N180" s="175" t="s">
        <v>874</v>
      </c>
      <c r="O180" s="179">
        <v>-32650000</v>
      </c>
      <c r="P180" s="175" t="s">
        <v>64</v>
      </c>
      <c r="Q180" s="180">
        <v>-32650000</v>
      </c>
      <c r="R180" s="175" t="s">
        <v>420</v>
      </c>
      <c r="S180" s="175" t="s">
        <v>420</v>
      </c>
      <c r="T180" s="175" t="s">
        <v>432</v>
      </c>
      <c r="U180" s="175" t="s">
        <v>742</v>
      </c>
      <c r="V180" s="175" t="s">
        <v>742</v>
      </c>
      <c r="W180" s="175" t="s">
        <v>420</v>
      </c>
      <c r="X180" s="175" t="s">
        <v>853</v>
      </c>
      <c r="Y180" s="175" t="s">
        <v>742</v>
      </c>
      <c r="Z180" s="175" t="s">
        <v>854</v>
      </c>
      <c r="AA180" s="175" t="s">
        <v>742</v>
      </c>
      <c r="AB180" s="175" t="s">
        <v>742</v>
      </c>
      <c r="AC180" s="175" t="s">
        <v>742</v>
      </c>
      <c r="AD180" s="175" t="s">
        <v>742</v>
      </c>
      <c r="AE180" s="175" t="s">
        <v>742</v>
      </c>
      <c r="AF180" s="175" t="s">
        <v>742</v>
      </c>
      <c r="AG180" s="175" t="s">
        <v>742</v>
      </c>
      <c r="AH180" s="175" t="s">
        <v>839</v>
      </c>
      <c r="AI180" s="175" t="s">
        <v>1170</v>
      </c>
      <c r="AJ180" s="175" t="s">
        <v>848</v>
      </c>
      <c r="AK180" s="175" t="s">
        <v>849</v>
      </c>
      <c r="AL180" s="175" t="s">
        <v>748</v>
      </c>
      <c r="AM180" s="175" t="s">
        <v>749</v>
      </c>
      <c r="AN180" s="175" t="s">
        <v>855</v>
      </c>
      <c r="AO180" s="175" t="s">
        <v>856</v>
      </c>
      <c r="AP180" s="175" t="s">
        <v>742</v>
      </c>
    </row>
    <row r="181" spans="1:42" s="173" customFormat="1" ht="15" x14ac:dyDescent="0.25">
      <c r="A181" s="175" t="s">
        <v>735</v>
      </c>
      <c r="B181" s="175" t="s">
        <v>839</v>
      </c>
      <c r="C181" s="175" t="s">
        <v>841</v>
      </c>
      <c r="D181" s="175" t="s">
        <v>842</v>
      </c>
      <c r="E181" s="176" t="s">
        <v>814</v>
      </c>
      <c r="F181" s="177">
        <v>43144</v>
      </c>
      <c r="G181" s="177">
        <v>43158</v>
      </c>
      <c r="H181" s="178">
        <v>434</v>
      </c>
      <c r="I181" s="178">
        <v>70</v>
      </c>
      <c r="J181" s="175" t="s">
        <v>871</v>
      </c>
      <c r="K181" s="175" t="s">
        <v>739</v>
      </c>
      <c r="L181" s="175" t="s">
        <v>956</v>
      </c>
      <c r="M181" s="175" t="s">
        <v>957</v>
      </c>
      <c r="N181" s="175" t="s">
        <v>874</v>
      </c>
      <c r="O181" s="179">
        <v>132423149</v>
      </c>
      <c r="P181" s="175" t="s">
        <v>64</v>
      </c>
      <c r="Q181" s="180">
        <v>132423149</v>
      </c>
      <c r="R181" s="175" t="s">
        <v>420</v>
      </c>
      <c r="S181" s="175" t="s">
        <v>420</v>
      </c>
      <c r="T181" s="175" t="s">
        <v>432</v>
      </c>
      <c r="U181" s="175" t="s">
        <v>742</v>
      </c>
      <c r="V181" s="175" t="s">
        <v>742</v>
      </c>
      <c r="W181" s="175" t="s">
        <v>420</v>
      </c>
      <c r="X181" s="175" t="s">
        <v>853</v>
      </c>
      <c r="Y181" s="175" t="s">
        <v>742</v>
      </c>
      <c r="Z181" s="175" t="s">
        <v>854</v>
      </c>
      <c r="AA181" s="175" t="s">
        <v>742</v>
      </c>
      <c r="AB181" s="175" t="s">
        <v>742</v>
      </c>
      <c r="AC181" s="175" t="s">
        <v>742</v>
      </c>
      <c r="AD181" s="175" t="s">
        <v>742</v>
      </c>
      <c r="AE181" s="175" t="s">
        <v>742</v>
      </c>
      <c r="AF181" s="175" t="s">
        <v>742</v>
      </c>
      <c r="AG181" s="175" t="s">
        <v>742</v>
      </c>
      <c r="AH181" s="175" t="s">
        <v>839</v>
      </c>
      <c r="AI181" s="175" t="s">
        <v>1170</v>
      </c>
      <c r="AJ181" s="175" t="s">
        <v>848</v>
      </c>
      <c r="AK181" s="175" t="s">
        <v>849</v>
      </c>
      <c r="AL181" s="175" t="s">
        <v>748</v>
      </c>
      <c r="AM181" s="175" t="s">
        <v>749</v>
      </c>
      <c r="AN181" s="175" t="s">
        <v>855</v>
      </c>
      <c r="AO181" s="175" t="s">
        <v>856</v>
      </c>
      <c r="AP181" s="175" t="s">
        <v>742</v>
      </c>
    </row>
    <row r="182" spans="1:42" s="173" customFormat="1" ht="15" x14ac:dyDescent="0.25">
      <c r="A182" s="175" t="s">
        <v>735</v>
      </c>
      <c r="B182" s="175" t="s">
        <v>839</v>
      </c>
      <c r="C182" s="175" t="s">
        <v>841</v>
      </c>
      <c r="D182" s="175" t="s">
        <v>842</v>
      </c>
      <c r="E182" s="176" t="s">
        <v>814</v>
      </c>
      <c r="F182" s="177">
        <v>43144</v>
      </c>
      <c r="G182" s="177">
        <v>43158</v>
      </c>
      <c r="H182" s="178">
        <v>434</v>
      </c>
      <c r="I182" s="178">
        <v>71</v>
      </c>
      <c r="J182" s="175" t="s">
        <v>871</v>
      </c>
      <c r="K182" s="175" t="s">
        <v>739</v>
      </c>
      <c r="L182" s="175" t="s">
        <v>956</v>
      </c>
      <c r="M182" s="175" t="s">
        <v>958</v>
      </c>
      <c r="N182" s="175" t="s">
        <v>874</v>
      </c>
      <c r="O182" s="179">
        <v>133886432</v>
      </c>
      <c r="P182" s="175" t="s">
        <v>64</v>
      </c>
      <c r="Q182" s="180">
        <v>133886432</v>
      </c>
      <c r="R182" s="175" t="s">
        <v>420</v>
      </c>
      <c r="S182" s="175" t="s">
        <v>420</v>
      </c>
      <c r="T182" s="175" t="s">
        <v>432</v>
      </c>
      <c r="U182" s="175" t="s">
        <v>742</v>
      </c>
      <c r="V182" s="175" t="s">
        <v>742</v>
      </c>
      <c r="W182" s="175" t="s">
        <v>420</v>
      </c>
      <c r="X182" s="175" t="s">
        <v>853</v>
      </c>
      <c r="Y182" s="175" t="s">
        <v>742</v>
      </c>
      <c r="Z182" s="175" t="s">
        <v>854</v>
      </c>
      <c r="AA182" s="175" t="s">
        <v>742</v>
      </c>
      <c r="AB182" s="175" t="s">
        <v>742</v>
      </c>
      <c r="AC182" s="175" t="s">
        <v>742</v>
      </c>
      <c r="AD182" s="175" t="s">
        <v>742</v>
      </c>
      <c r="AE182" s="175" t="s">
        <v>742</v>
      </c>
      <c r="AF182" s="175" t="s">
        <v>742</v>
      </c>
      <c r="AG182" s="175" t="s">
        <v>742</v>
      </c>
      <c r="AH182" s="175" t="s">
        <v>839</v>
      </c>
      <c r="AI182" s="175" t="s">
        <v>1170</v>
      </c>
      <c r="AJ182" s="175" t="s">
        <v>848</v>
      </c>
      <c r="AK182" s="175" t="s">
        <v>849</v>
      </c>
      <c r="AL182" s="175" t="s">
        <v>748</v>
      </c>
      <c r="AM182" s="175" t="s">
        <v>749</v>
      </c>
      <c r="AN182" s="175" t="s">
        <v>855</v>
      </c>
      <c r="AO182" s="175" t="s">
        <v>856</v>
      </c>
      <c r="AP182" s="175" t="s">
        <v>742</v>
      </c>
    </row>
    <row r="183" spans="1:42" s="173" customFormat="1" ht="15" x14ac:dyDescent="0.25">
      <c r="A183" s="175" t="s">
        <v>735</v>
      </c>
      <c r="B183" s="175" t="s">
        <v>839</v>
      </c>
      <c r="C183" s="175" t="s">
        <v>841</v>
      </c>
      <c r="D183" s="175" t="s">
        <v>842</v>
      </c>
      <c r="E183" s="176" t="s">
        <v>814</v>
      </c>
      <c r="F183" s="177">
        <v>43144</v>
      </c>
      <c r="G183" s="177">
        <v>43158</v>
      </c>
      <c r="H183" s="178">
        <v>434</v>
      </c>
      <c r="I183" s="178">
        <v>72</v>
      </c>
      <c r="J183" s="175" t="s">
        <v>871</v>
      </c>
      <c r="K183" s="175" t="s">
        <v>739</v>
      </c>
      <c r="L183" s="175" t="s">
        <v>956</v>
      </c>
      <c r="M183" s="175" t="s">
        <v>959</v>
      </c>
      <c r="N183" s="175" t="s">
        <v>874</v>
      </c>
      <c r="O183" s="179">
        <v>31907000</v>
      </c>
      <c r="P183" s="175" t="s">
        <v>64</v>
      </c>
      <c r="Q183" s="180">
        <v>31907000</v>
      </c>
      <c r="R183" s="175" t="s">
        <v>420</v>
      </c>
      <c r="S183" s="175" t="s">
        <v>420</v>
      </c>
      <c r="T183" s="175" t="s">
        <v>432</v>
      </c>
      <c r="U183" s="175" t="s">
        <v>742</v>
      </c>
      <c r="V183" s="175" t="s">
        <v>742</v>
      </c>
      <c r="W183" s="175" t="s">
        <v>420</v>
      </c>
      <c r="X183" s="175" t="s">
        <v>853</v>
      </c>
      <c r="Y183" s="175" t="s">
        <v>742</v>
      </c>
      <c r="Z183" s="175" t="s">
        <v>854</v>
      </c>
      <c r="AA183" s="175" t="s">
        <v>742</v>
      </c>
      <c r="AB183" s="175" t="s">
        <v>742</v>
      </c>
      <c r="AC183" s="175" t="s">
        <v>742</v>
      </c>
      <c r="AD183" s="175" t="s">
        <v>742</v>
      </c>
      <c r="AE183" s="175" t="s">
        <v>742</v>
      </c>
      <c r="AF183" s="175" t="s">
        <v>742</v>
      </c>
      <c r="AG183" s="175" t="s">
        <v>742</v>
      </c>
      <c r="AH183" s="175" t="s">
        <v>839</v>
      </c>
      <c r="AI183" s="175" t="s">
        <v>1170</v>
      </c>
      <c r="AJ183" s="175" t="s">
        <v>848</v>
      </c>
      <c r="AK183" s="175" t="s">
        <v>849</v>
      </c>
      <c r="AL183" s="175" t="s">
        <v>748</v>
      </c>
      <c r="AM183" s="175" t="s">
        <v>749</v>
      </c>
      <c r="AN183" s="175" t="s">
        <v>855</v>
      </c>
      <c r="AO183" s="175" t="s">
        <v>856</v>
      </c>
      <c r="AP183" s="175" t="s">
        <v>742</v>
      </c>
    </row>
    <row r="184" spans="1:42" s="173" customFormat="1" ht="15" x14ac:dyDescent="0.25">
      <c r="A184" s="175" t="s">
        <v>735</v>
      </c>
      <c r="B184" s="175" t="s">
        <v>839</v>
      </c>
      <c r="C184" s="175" t="s">
        <v>841</v>
      </c>
      <c r="D184" s="175" t="s">
        <v>842</v>
      </c>
      <c r="E184" s="176" t="s">
        <v>814</v>
      </c>
      <c r="F184" s="177">
        <v>43144</v>
      </c>
      <c r="G184" s="177">
        <v>43158</v>
      </c>
      <c r="H184" s="178">
        <v>434</v>
      </c>
      <c r="I184" s="178">
        <v>73</v>
      </c>
      <c r="J184" s="175" t="s">
        <v>871</v>
      </c>
      <c r="K184" s="175" t="s">
        <v>739</v>
      </c>
      <c r="L184" s="175" t="s">
        <v>956</v>
      </c>
      <c r="M184" s="175" t="s">
        <v>960</v>
      </c>
      <c r="N184" s="175" t="s">
        <v>874</v>
      </c>
      <c r="O184" s="179">
        <v>2656400</v>
      </c>
      <c r="P184" s="175" t="s">
        <v>64</v>
      </c>
      <c r="Q184" s="180">
        <v>2656400</v>
      </c>
      <c r="R184" s="175" t="s">
        <v>420</v>
      </c>
      <c r="S184" s="175" t="s">
        <v>420</v>
      </c>
      <c r="T184" s="175" t="s">
        <v>432</v>
      </c>
      <c r="U184" s="175" t="s">
        <v>742</v>
      </c>
      <c r="V184" s="175" t="s">
        <v>742</v>
      </c>
      <c r="W184" s="175" t="s">
        <v>420</v>
      </c>
      <c r="X184" s="175" t="s">
        <v>853</v>
      </c>
      <c r="Y184" s="175" t="s">
        <v>742</v>
      </c>
      <c r="Z184" s="175" t="s">
        <v>854</v>
      </c>
      <c r="AA184" s="175" t="s">
        <v>742</v>
      </c>
      <c r="AB184" s="175" t="s">
        <v>742</v>
      </c>
      <c r="AC184" s="175" t="s">
        <v>742</v>
      </c>
      <c r="AD184" s="175" t="s">
        <v>742</v>
      </c>
      <c r="AE184" s="175" t="s">
        <v>742</v>
      </c>
      <c r="AF184" s="175" t="s">
        <v>742</v>
      </c>
      <c r="AG184" s="175" t="s">
        <v>742</v>
      </c>
      <c r="AH184" s="175" t="s">
        <v>839</v>
      </c>
      <c r="AI184" s="175" t="s">
        <v>1170</v>
      </c>
      <c r="AJ184" s="175" t="s">
        <v>848</v>
      </c>
      <c r="AK184" s="175" t="s">
        <v>849</v>
      </c>
      <c r="AL184" s="175" t="s">
        <v>748</v>
      </c>
      <c r="AM184" s="175" t="s">
        <v>749</v>
      </c>
      <c r="AN184" s="175" t="s">
        <v>855</v>
      </c>
      <c r="AO184" s="175" t="s">
        <v>856</v>
      </c>
      <c r="AP184" s="175" t="s">
        <v>742</v>
      </c>
    </row>
    <row r="185" spans="1:42" s="173" customFormat="1" ht="15" x14ac:dyDescent="0.25">
      <c r="A185" s="175" t="s">
        <v>735</v>
      </c>
      <c r="B185" s="175" t="s">
        <v>839</v>
      </c>
      <c r="C185" s="175" t="s">
        <v>841</v>
      </c>
      <c r="D185" s="175" t="s">
        <v>842</v>
      </c>
      <c r="E185" s="176" t="s">
        <v>814</v>
      </c>
      <c r="F185" s="177">
        <v>43144</v>
      </c>
      <c r="G185" s="177">
        <v>43158</v>
      </c>
      <c r="H185" s="178">
        <v>434</v>
      </c>
      <c r="I185" s="178">
        <v>74</v>
      </c>
      <c r="J185" s="175" t="s">
        <v>871</v>
      </c>
      <c r="K185" s="175" t="s">
        <v>739</v>
      </c>
      <c r="L185" s="175" t="s">
        <v>956</v>
      </c>
      <c r="M185" s="175" t="s">
        <v>960</v>
      </c>
      <c r="N185" s="175" t="s">
        <v>874</v>
      </c>
      <c r="O185" s="179">
        <v>31450000</v>
      </c>
      <c r="P185" s="175" t="s">
        <v>64</v>
      </c>
      <c r="Q185" s="180">
        <v>31450000</v>
      </c>
      <c r="R185" s="175" t="s">
        <v>420</v>
      </c>
      <c r="S185" s="175" t="s">
        <v>420</v>
      </c>
      <c r="T185" s="175" t="s">
        <v>432</v>
      </c>
      <c r="U185" s="175" t="s">
        <v>742</v>
      </c>
      <c r="V185" s="175" t="s">
        <v>742</v>
      </c>
      <c r="W185" s="175" t="s">
        <v>420</v>
      </c>
      <c r="X185" s="175" t="s">
        <v>853</v>
      </c>
      <c r="Y185" s="175" t="s">
        <v>742</v>
      </c>
      <c r="Z185" s="175" t="s">
        <v>854</v>
      </c>
      <c r="AA185" s="175" t="s">
        <v>742</v>
      </c>
      <c r="AB185" s="175" t="s">
        <v>742</v>
      </c>
      <c r="AC185" s="175" t="s">
        <v>742</v>
      </c>
      <c r="AD185" s="175" t="s">
        <v>742</v>
      </c>
      <c r="AE185" s="175" t="s">
        <v>742</v>
      </c>
      <c r="AF185" s="175" t="s">
        <v>742</v>
      </c>
      <c r="AG185" s="175" t="s">
        <v>742</v>
      </c>
      <c r="AH185" s="175" t="s">
        <v>839</v>
      </c>
      <c r="AI185" s="175" t="s">
        <v>1170</v>
      </c>
      <c r="AJ185" s="175" t="s">
        <v>848</v>
      </c>
      <c r="AK185" s="175" t="s">
        <v>849</v>
      </c>
      <c r="AL185" s="175" t="s">
        <v>748</v>
      </c>
      <c r="AM185" s="175" t="s">
        <v>749</v>
      </c>
      <c r="AN185" s="175" t="s">
        <v>855</v>
      </c>
      <c r="AO185" s="175" t="s">
        <v>856</v>
      </c>
      <c r="AP185" s="175" t="s">
        <v>742</v>
      </c>
    </row>
    <row r="186" spans="1:42" s="173" customFormat="1" ht="15" hidden="1" x14ac:dyDescent="0.25">
      <c r="A186" s="175" t="s">
        <v>735</v>
      </c>
      <c r="B186" s="175" t="s">
        <v>839</v>
      </c>
      <c r="C186" s="175" t="s">
        <v>841</v>
      </c>
      <c r="D186" s="175" t="s">
        <v>842</v>
      </c>
      <c r="E186" s="176" t="s">
        <v>690</v>
      </c>
      <c r="F186" s="177">
        <v>43130</v>
      </c>
      <c r="G186" s="177">
        <v>43130</v>
      </c>
      <c r="H186" s="178">
        <v>414</v>
      </c>
      <c r="I186" s="178">
        <v>3</v>
      </c>
      <c r="J186" s="175" t="s">
        <v>859</v>
      </c>
      <c r="K186" s="175" t="s">
        <v>739</v>
      </c>
      <c r="L186" s="175" t="s">
        <v>961</v>
      </c>
      <c r="M186" s="175" t="s">
        <v>962</v>
      </c>
      <c r="N186" s="175" t="s">
        <v>742</v>
      </c>
      <c r="O186" s="179">
        <v>-83327273</v>
      </c>
      <c r="P186" s="175" t="s">
        <v>846</v>
      </c>
      <c r="Q186" s="180">
        <v>-3666.4</v>
      </c>
      <c r="R186" s="175" t="s">
        <v>420</v>
      </c>
      <c r="S186" s="175" t="s">
        <v>420</v>
      </c>
      <c r="T186" s="175" t="s">
        <v>432</v>
      </c>
      <c r="U186" s="175" t="s">
        <v>742</v>
      </c>
      <c r="V186" s="175" t="s">
        <v>742</v>
      </c>
      <c r="W186" s="175" t="s">
        <v>420</v>
      </c>
      <c r="X186" s="175" t="s">
        <v>853</v>
      </c>
      <c r="Y186" s="175" t="s">
        <v>742</v>
      </c>
      <c r="Z186" s="175" t="s">
        <v>865</v>
      </c>
      <c r="AA186" s="175" t="s">
        <v>742</v>
      </c>
      <c r="AB186" s="175" t="s">
        <v>742</v>
      </c>
      <c r="AC186" s="175" t="s">
        <v>742</v>
      </c>
      <c r="AD186" s="175" t="s">
        <v>742</v>
      </c>
      <c r="AE186" s="175" t="s">
        <v>742</v>
      </c>
      <c r="AF186" s="175" t="s">
        <v>742</v>
      </c>
      <c r="AG186" s="175" t="s">
        <v>742</v>
      </c>
      <c r="AH186" s="175" t="s">
        <v>839</v>
      </c>
      <c r="AI186" s="175" t="s">
        <v>1170</v>
      </c>
      <c r="AJ186" s="175" t="s">
        <v>848</v>
      </c>
      <c r="AK186" s="175" t="s">
        <v>849</v>
      </c>
      <c r="AL186" s="175" t="s">
        <v>748</v>
      </c>
      <c r="AM186" s="175" t="s">
        <v>749</v>
      </c>
      <c r="AN186" s="175" t="s">
        <v>855</v>
      </c>
      <c r="AO186" s="175" t="s">
        <v>856</v>
      </c>
      <c r="AP186" s="175" t="s">
        <v>742</v>
      </c>
    </row>
    <row r="187" spans="1:42" s="173" customFormat="1" ht="15" hidden="1" x14ac:dyDescent="0.25">
      <c r="A187" s="175" t="s">
        <v>735</v>
      </c>
      <c r="B187" s="175" t="s">
        <v>839</v>
      </c>
      <c r="C187" s="175" t="s">
        <v>841</v>
      </c>
      <c r="D187" s="175" t="s">
        <v>842</v>
      </c>
      <c r="E187" s="176" t="s">
        <v>690</v>
      </c>
      <c r="F187" s="177">
        <v>43130</v>
      </c>
      <c r="G187" s="177">
        <v>43130</v>
      </c>
      <c r="H187" s="178">
        <v>414</v>
      </c>
      <c r="I187" s="178">
        <v>4</v>
      </c>
      <c r="J187" s="175" t="s">
        <v>859</v>
      </c>
      <c r="K187" s="175" t="s">
        <v>739</v>
      </c>
      <c r="L187" s="175" t="s">
        <v>961</v>
      </c>
      <c r="M187" s="175" t="s">
        <v>963</v>
      </c>
      <c r="N187" s="175" t="s">
        <v>742</v>
      </c>
      <c r="O187" s="179">
        <v>-55551591</v>
      </c>
      <c r="P187" s="175" t="s">
        <v>846</v>
      </c>
      <c r="Q187" s="180">
        <v>-2444.27</v>
      </c>
      <c r="R187" s="175" t="s">
        <v>420</v>
      </c>
      <c r="S187" s="175" t="s">
        <v>420</v>
      </c>
      <c r="T187" s="175" t="s">
        <v>432</v>
      </c>
      <c r="U187" s="175" t="s">
        <v>742</v>
      </c>
      <c r="V187" s="175" t="s">
        <v>742</v>
      </c>
      <c r="W187" s="175" t="s">
        <v>420</v>
      </c>
      <c r="X187" s="175" t="s">
        <v>853</v>
      </c>
      <c r="Y187" s="175" t="s">
        <v>742</v>
      </c>
      <c r="Z187" s="175" t="s">
        <v>867</v>
      </c>
      <c r="AA187" s="175" t="s">
        <v>742</v>
      </c>
      <c r="AB187" s="175" t="s">
        <v>742</v>
      </c>
      <c r="AC187" s="175" t="s">
        <v>742</v>
      </c>
      <c r="AD187" s="175" t="s">
        <v>742</v>
      </c>
      <c r="AE187" s="175" t="s">
        <v>742</v>
      </c>
      <c r="AF187" s="175" t="s">
        <v>742</v>
      </c>
      <c r="AG187" s="175" t="s">
        <v>742</v>
      </c>
      <c r="AH187" s="175" t="s">
        <v>839</v>
      </c>
      <c r="AI187" s="175" t="s">
        <v>1170</v>
      </c>
      <c r="AJ187" s="175" t="s">
        <v>848</v>
      </c>
      <c r="AK187" s="175" t="s">
        <v>849</v>
      </c>
      <c r="AL187" s="175" t="s">
        <v>748</v>
      </c>
      <c r="AM187" s="175" t="s">
        <v>749</v>
      </c>
      <c r="AN187" s="175" t="s">
        <v>855</v>
      </c>
      <c r="AO187" s="175" t="s">
        <v>856</v>
      </c>
      <c r="AP187" s="175" t="s">
        <v>742</v>
      </c>
    </row>
    <row r="188" spans="1:42" s="173" customFormat="1" ht="15" x14ac:dyDescent="0.25">
      <c r="A188" s="175" t="s">
        <v>735</v>
      </c>
      <c r="B188" s="175" t="s">
        <v>839</v>
      </c>
      <c r="C188" s="175" t="s">
        <v>841</v>
      </c>
      <c r="D188" s="175" t="s">
        <v>842</v>
      </c>
      <c r="E188" s="176" t="s">
        <v>690</v>
      </c>
      <c r="F188" s="177">
        <v>43130</v>
      </c>
      <c r="G188" s="177">
        <v>43130</v>
      </c>
      <c r="H188" s="178">
        <v>413</v>
      </c>
      <c r="I188" s="178">
        <v>4</v>
      </c>
      <c r="J188" s="175" t="s">
        <v>859</v>
      </c>
      <c r="K188" s="175" t="s">
        <v>739</v>
      </c>
      <c r="L188" s="175" t="s">
        <v>964</v>
      </c>
      <c r="M188" s="175" t="s">
        <v>957</v>
      </c>
      <c r="N188" s="175" t="s">
        <v>874</v>
      </c>
      <c r="O188" s="179">
        <v>-132423149</v>
      </c>
      <c r="P188" s="175" t="s">
        <v>64</v>
      </c>
      <c r="Q188" s="180">
        <v>-132423149</v>
      </c>
      <c r="R188" s="175" t="s">
        <v>420</v>
      </c>
      <c r="S188" s="175" t="s">
        <v>420</v>
      </c>
      <c r="T188" s="175" t="s">
        <v>432</v>
      </c>
      <c r="U188" s="175" t="s">
        <v>742</v>
      </c>
      <c r="V188" s="175" t="s">
        <v>742</v>
      </c>
      <c r="W188" s="175" t="s">
        <v>420</v>
      </c>
      <c r="X188" s="175" t="s">
        <v>853</v>
      </c>
      <c r="Y188" s="175" t="s">
        <v>742</v>
      </c>
      <c r="Z188" s="175" t="s">
        <v>854</v>
      </c>
      <c r="AA188" s="175" t="s">
        <v>742</v>
      </c>
      <c r="AB188" s="175" t="s">
        <v>742</v>
      </c>
      <c r="AC188" s="175" t="s">
        <v>742</v>
      </c>
      <c r="AD188" s="175" t="s">
        <v>742</v>
      </c>
      <c r="AE188" s="175" t="s">
        <v>742</v>
      </c>
      <c r="AF188" s="175" t="s">
        <v>742</v>
      </c>
      <c r="AG188" s="175" t="s">
        <v>742</v>
      </c>
      <c r="AH188" s="175" t="s">
        <v>839</v>
      </c>
      <c r="AI188" s="175" t="s">
        <v>1170</v>
      </c>
      <c r="AJ188" s="175" t="s">
        <v>848</v>
      </c>
      <c r="AK188" s="175" t="s">
        <v>849</v>
      </c>
      <c r="AL188" s="175" t="s">
        <v>748</v>
      </c>
      <c r="AM188" s="175" t="s">
        <v>749</v>
      </c>
      <c r="AN188" s="175" t="s">
        <v>855</v>
      </c>
      <c r="AO188" s="175" t="s">
        <v>856</v>
      </c>
      <c r="AP188" s="175" t="s">
        <v>742</v>
      </c>
    </row>
    <row r="189" spans="1:42" s="173" customFormat="1" ht="15" x14ac:dyDescent="0.25">
      <c r="A189" s="175" t="s">
        <v>735</v>
      </c>
      <c r="B189" s="175" t="s">
        <v>839</v>
      </c>
      <c r="C189" s="175" t="s">
        <v>841</v>
      </c>
      <c r="D189" s="175" t="s">
        <v>842</v>
      </c>
      <c r="E189" s="176" t="s">
        <v>690</v>
      </c>
      <c r="F189" s="177">
        <v>43130</v>
      </c>
      <c r="G189" s="177">
        <v>43130</v>
      </c>
      <c r="H189" s="178">
        <v>413</v>
      </c>
      <c r="I189" s="178">
        <v>7</v>
      </c>
      <c r="J189" s="175" t="s">
        <v>859</v>
      </c>
      <c r="K189" s="175" t="s">
        <v>739</v>
      </c>
      <c r="L189" s="175" t="s">
        <v>964</v>
      </c>
      <c r="M189" s="175" t="s">
        <v>958</v>
      </c>
      <c r="N189" s="175" t="s">
        <v>874</v>
      </c>
      <c r="O189" s="179">
        <v>-133886432</v>
      </c>
      <c r="P189" s="175" t="s">
        <v>64</v>
      </c>
      <c r="Q189" s="180">
        <v>-133886432</v>
      </c>
      <c r="R189" s="175" t="s">
        <v>420</v>
      </c>
      <c r="S189" s="175" t="s">
        <v>420</v>
      </c>
      <c r="T189" s="175" t="s">
        <v>432</v>
      </c>
      <c r="U189" s="175" t="s">
        <v>742</v>
      </c>
      <c r="V189" s="175" t="s">
        <v>742</v>
      </c>
      <c r="W189" s="175" t="s">
        <v>420</v>
      </c>
      <c r="X189" s="175" t="s">
        <v>853</v>
      </c>
      <c r="Y189" s="175" t="s">
        <v>742</v>
      </c>
      <c r="Z189" s="175" t="s">
        <v>854</v>
      </c>
      <c r="AA189" s="175" t="s">
        <v>742</v>
      </c>
      <c r="AB189" s="175" t="s">
        <v>742</v>
      </c>
      <c r="AC189" s="175" t="s">
        <v>742</v>
      </c>
      <c r="AD189" s="175" t="s">
        <v>742</v>
      </c>
      <c r="AE189" s="175" t="s">
        <v>742</v>
      </c>
      <c r="AF189" s="175" t="s">
        <v>742</v>
      </c>
      <c r="AG189" s="175" t="s">
        <v>742</v>
      </c>
      <c r="AH189" s="175" t="s">
        <v>839</v>
      </c>
      <c r="AI189" s="175" t="s">
        <v>1170</v>
      </c>
      <c r="AJ189" s="175" t="s">
        <v>848</v>
      </c>
      <c r="AK189" s="175" t="s">
        <v>849</v>
      </c>
      <c r="AL189" s="175" t="s">
        <v>748</v>
      </c>
      <c r="AM189" s="175" t="s">
        <v>749</v>
      </c>
      <c r="AN189" s="175" t="s">
        <v>855</v>
      </c>
      <c r="AO189" s="175" t="s">
        <v>856</v>
      </c>
      <c r="AP189" s="175" t="s">
        <v>742</v>
      </c>
    </row>
    <row r="190" spans="1:42" s="173" customFormat="1" ht="15" x14ac:dyDescent="0.25">
      <c r="A190" s="175" t="s">
        <v>735</v>
      </c>
      <c r="B190" s="175" t="s">
        <v>839</v>
      </c>
      <c r="C190" s="175" t="s">
        <v>841</v>
      </c>
      <c r="D190" s="175" t="s">
        <v>842</v>
      </c>
      <c r="E190" s="176" t="s">
        <v>690</v>
      </c>
      <c r="F190" s="177">
        <v>43119</v>
      </c>
      <c r="G190" s="177">
        <v>43126</v>
      </c>
      <c r="H190" s="178">
        <v>408</v>
      </c>
      <c r="I190" s="178">
        <v>46</v>
      </c>
      <c r="J190" s="175" t="s">
        <v>850</v>
      </c>
      <c r="K190" s="175" t="s">
        <v>739</v>
      </c>
      <c r="L190" s="175" t="s">
        <v>965</v>
      </c>
      <c r="M190" s="175" t="s">
        <v>959</v>
      </c>
      <c r="N190" s="175" t="s">
        <v>874</v>
      </c>
      <c r="O190" s="179">
        <v>-31907000</v>
      </c>
      <c r="P190" s="175" t="s">
        <v>64</v>
      </c>
      <c r="Q190" s="180">
        <v>-31907000</v>
      </c>
      <c r="R190" s="175" t="s">
        <v>420</v>
      </c>
      <c r="S190" s="175" t="s">
        <v>420</v>
      </c>
      <c r="T190" s="175" t="s">
        <v>432</v>
      </c>
      <c r="U190" s="175" t="s">
        <v>742</v>
      </c>
      <c r="V190" s="175" t="s">
        <v>742</v>
      </c>
      <c r="W190" s="175" t="s">
        <v>420</v>
      </c>
      <c r="X190" s="175" t="s">
        <v>853</v>
      </c>
      <c r="Y190" s="175" t="s">
        <v>742</v>
      </c>
      <c r="Z190" s="175" t="s">
        <v>854</v>
      </c>
      <c r="AA190" s="175" t="s">
        <v>742</v>
      </c>
      <c r="AB190" s="175" t="s">
        <v>742</v>
      </c>
      <c r="AC190" s="175" t="s">
        <v>742</v>
      </c>
      <c r="AD190" s="175" t="s">
        <v>742</v>
      </c>
      <c r="AE190" s="175" t="s">
        <v>742</v>
      </c>
      <c r="AF190" s="175" t="s">
        <v>742</v>
      </c>
      <c r="AG190" s="175" t="s">
        <v>742</v>
      </c>
      <c r="AH190" s="175" t="s">
        <v>839</v>
      </c>
      <c r="AI190" s="175" t="s">
        <v>1170</v>
      </c>
      <c r="AJ190" s="175" t="s">
        <v>848</v>
      </c>
      <c r="AK190" s="175" t="s">
        <v>849</v>
      </c>
      <c r="AL190" s="175" t="s">
        <v>748</v>
      </c>
      <c r="AM190" s="175" t="s">
        <v>749</v>
      </c>
      <c r="AN190" s="175" t="s">
        <v>855</v>
      </c>
      <c r="AO190" s="175" t="s">
        <v>856</v>
      </c>
      <c r="AP190" s="175" t="s">
        <v>742</v>
      </c>
    </row>
    <row r="191" spans="1:42" s="173" customFormat="1" ht="15" x14ac:dyDescent="0.25">
      <c r="A191" s="175" t="s">
        <v>735</v>
      </c>
      <c r="B191" s="175" t="s">
        <v>839</v>
      </c>
      <c r="C191" s="175" t="s">
        <v>841</v>
      </c>
      <c r="D191" s="175" t="s">
        <v>842</v>
      </c>
      <c r="E191" s="176" t="s">
        <v>690</v>
      </c>
      <c r="F191" s="177">
        <v>43119</v>
      </c>
      <c r="G191" s="177">
        <v>43126</v>
      </c>
      <c r="H191" s="178">
        <v>408</v>
      </c>
      <c r="I191" s="178">
        <v>96</v>
      </c>
      <c r="J191" s="175" t="s">
        <v>850</v>
      </c>
      <c r="K191" s="175" t="s">
        <v>739</v>
      </c>
      <c r="L191" s="175" t="s">
        <v>965</v>
      </c>
      <c r="M191" s="175" t="s">
        <v>960</v>
      </c>
      <c r="N191" s="175" t="s">
        <v>874</v>
      </c>
      <c r="O191" s="179">
        <v>-2656400</v>
      </c>
      <c r="P191" s="175" t="s">
        <v>64</v>
      </c>
      <c r="Q191" s="180">
        <v>-2656400</v>
      </c>
      <c r="R191" s="175" t="s">
        <v>420</v>
      </c>
      <c r="S191" s="175" t="s">
        <v>420</v>
      </c>
      <c r="T191" s="175" t="s">
        <v>432</v>
      </c>
      <c r="U191" s="175" t="s">
        <v>742</v>
      </c>
      <c r="V191" s="175" t="s">
        <v>742</v>
      </c>
      <c r="W191" s="175" t="s">
        <v>420</v>
      </c>
      <c r="X191" s="175" t="s">
        <v>853</v>
      </c>
      <c r="Y191" s="175" t="s">
        <v>742</v>
      </c>
      <c r="Z191" s="175" t="s">
        <v>854</v>
      </c>
      <c r="AA191" s="175" t="s">
        <v>742</v>
      </c>
      <c r="AB191" s="175" t="s">
        <v>742</v>
      </c>
      <c r="AC191" s="175" t="s">
        <v>742</v>
      </c>
      <c r="AD191" s="175" t="s">
        <v>742</v>
      </c>
      <c r="AE191" s="175" t="s">
        <v>742</v>
      </c>
      <c r="AF191" s="175" t="s">
        <v>742</v>
      </c>
      <c r="AG191" s="175" t="s">
        <v>742</v>
      </c>
      <c r="AH191" s="175" t="s">
        <v>839</v>
      </c>
      <c r="AI191" s="175" t="s">
        <v>1170</v>
      </c>
      <c r="AJ191" s="175" t="s">
        <v>848</v>
      </c>
      <c r="AK191" s="175" t="s">
        <v>849</v>
      </c>
      <c r="AL191" s="175" t="s">
        <v>748</v>
      </c>
      <c r="AM191" s="175" t="s">
        <v>749</v>
      </c>
      <c r="AN191" s="175" t="s">
        <v>855</v>
      </c>
      <c r="AO191" s="175" t="s">
        <v>856</v>
      </c>
      <c r="AP191" s="175" t="s">
        <v>742</v>
      </c>
    </row>
    <row r="192" spans="1:42" s="173" customFormat="1" ht="15" x14ac:dyDescent="0.25">
      <c r="A192" s="175" t="s">
        <v>735</v>
      </c>
      <c r="B192" s="175" t="s">
        <v>839</v>
      </c>
      <c r="C192" s="175" t="s">
        <v>841</v>
      </c>
      <c r="D192" s="175" t="s">
        <v>842</v>
      </c>
      <c r="E192" s="176" t="s">
        <v>690</v>
      </c>
      <c r="F192" s="177">
        <v>43119</v>
      </c>
      <c r="G192" s="177">
        <v>43126</v>
      </c>
      <c r="H192" s="178">
        <v>408</v>
      </c>
      <c r="I192" s="178">
        <v>97</v>
      </c>
      <c r="J192" s="175" t="s">
        <v>850</v>
      </c>
      <c r="K192" s="175" t="s">
        <v>739</v>
      </c>
      <c r="L192" s="175" t="s">
        <v>965</v>
      </c>
      <c r="M192" s="175" t="s">
        <v>960</v>
      </c>
      <c r="N192" s="175" t="s">
        <v>874</v>
      </c>
      <c r="O192" s="179">
        <v>-31450000</v>
      </c>
      <c r="P192" s="175" t="s">
        <v>64</v>
      </c>
      <c r="Q192" s="180">
        <v>-31450000</v>
      </c>
      <c r="R192" s="175" t="s">
        <v>420</v>
      </c>
      <c r="S192" s="175" t="s">
        <v>420</v>
      </c>
      <c r="T192" s="175" t="s">
        <v>432</v>
      </c>
      <c r="U192" s="175" t="s">
        <v>742</v>
      </c>
      <c r="V192" s="175" t="s">
        <v>742</v>
      </c>
      <c r="W192" s="175" t="s">
        <v>420</v>
      </c>
      <c r="X192" s="175" t="s">
        <v>853</v>
      </c>
      <c r="Y192" s="175" t="s">
        <v>742</v>
      </c>
      <c r="Z192" s="175" t="s">
        <v>854</v>
      </c>
      <c r="AA192" s="175" t="s">
        <v>742</v>
      </c>
      <c r="AB192" s="175" t="s">
        <v>742</v>
      </c>
      <c r="AC192" s="175" t="s">
        <v>742</v>
      </c>
      <c r="AD192" s="175" t="s">
        <v>742</v>
      </c>
      <c r="AE192" s="175" t="s">
        <v>742</v>
      </c>
      <c r="AF192" s="175" t="s">
        <v>742</v>
      </c>
      <c r="AG192" s="175" t="s">
        <v>742</v>
      </c>
      <c r="AH192" s="175" t="s">
        <v>839</v>
      </c>
      <c r="AI192" s="175" t="s">
        <v>1170</v>
      </c>
      <c r="AJ192" s="175" t="s">
        <v>848</v>
      </c>
      <c r="AK192" s="175" t="s">
        <v>849</v>
      </c>
      <c r="AL192" s="175" t="s">
        <v>748</v>
      </c>
      <c r="AM192" s="175" t="s">
        <v>749</v>
      </c>
      <c r="AN192" s="175" t="s">
        <v>855</v>
      </c>
      <c r="AO192" s="175" t="s">
        <v>856</v>
      </c>
      <c r="AP192" s="175" t="s">
        <v>742</v>
      </c>
    </row>
    <row r="193" spans="1:42" s="173" customFormat="1" ht="15" x14ac:dyDescent="0.25">
      <c r="A193" s="175" t="s">
        <v>735</v>
      </c>
      <c r="B193" s="175" t="s">
        <v>839</v>
      </c>
      <c r="C193" s="175" t="s">
        <v>841</v>
      </c>
      <c r="D193" s="175" t="s">
        <v>842</v>
      </c>
      <c r="E193" s="176" t="s">
        <v>690</v>
      </c>
      <c r="F193" s="177">
        <v>43118</v>
      </c>
      <c r="G193" s="177">
        <v>43126</v>
      </c>
      <c r="H193" s="178">
        <v>402</v>
      </c>
      <c r="I193" s="178">
        <v>92</v>
      </c>
      <c r="J193" s="175" t="s">
        <v>871</v>
      </c>
      <c r="K193" s="175" t="s">
        <v>739</v>
      </c>
      <c r="L193" s="175" t="s">
        <v>966</v>
      </c>
      <c r="M193" s="175" t="s">
        <v>967</v>
      </c>
      <c r="N193" s="175" t="s">
        <v>874</v>
      </c>
      <c r="O193" s="179">
        <v>470951056</v>
      </c>
      <c r="P193" s="175" t="s">
        <v>64</v>
      </c>
      <c r="Q193" s="180">
        <v>470951056</v>
      </c>
      <c r="R193" s="175" t="s">
        <v>420</v>
      </c>
      <c r="S193" s="175" t="s">
        <v>420</v>
      </c>
      <c r="T193" s="175" t="s">
        <v>432</v>
      </c>
      <c r="U193" s="175" t="s">
        <v>742</v>
      </c>
      <c r="V193" s="175" t="s">
        <v>742</v>
      </c>
      <c r="W193" s="175" t="s">
        <v>420</v>
      </c>
      <c r="X193" s="175" t="s">
        <v>853</v>
      </c>
      <c r="Y193" s="175" t="s">
        <v>742</v>
      </c>
      <c r="Z193" s="175" t="s">
        <v>854</v>
      </c>
      <c r="AA193" s="175" t="s">
        <v>742</v>
      </c>
      <c r="AB193" s="175" t="s">
        <v>742</v>
      </c>
      <c r="AC193" s="175" t="s">
        <v>742</v>
      </c>
      <c r="AD193" s="175" t="s">
        <v>742</v>
      </c>
      <c r="AE193" s="175" t="s">
        <v>742</v>
      </c>
      <c r="AF193" s="175" t="s">
        <v>742</v>
      </c>
      <c r="AG193" s="175" t="s">
        <v>742</v>
      </c>
      <c r="AH193" s="175" t="s">
        <v>839</v>
      </c>
      <c r="AI193" s="175" t="s">
        <v>1170</v>
      </c>
      <c r="AJ193" s="175" t="s">
        <v>848</v>
      </c>
      <c r="AK193" s="175" t="s">
        <v>849</v>
      </c>
      <c r="AL193" s="175" t="s">
        <v>748</v>
      </c>
      <c r="AM193" s="175" t="s">
        <v>749</v>
      </c>
      <c r="AN193" s="175" t="s">
        <v>855</v>
      </c>
      <c r="AO193" s="175" t="s">
        <v>856</v>
      </c>
      <c r="AP193" s="175" t="s">
        <v>742</v>
      </c>
    </row>
    <row r="194" spans="1:42" s="173" customFormat="1" ht="15" x14ac:dyDescent="0.25">
      <c r="A194" s="175" t="s">
        <v>735</v>
      </c>
      <c r="B194" s="175" t="s">
        <v>839</v>
      </c>
      <c r="C194" s="175" t="s">
        <v>841</v>
      </c>
      <c r="D194" s="175" t="s">
        <v>842</v>
      </c>
      <c r="E194" s="176" t="s">
        <v>690</v>
      </c>
      <c r="F194" s="177">
        <v>43118</v>
      </c>
      <c r="G194" s="177">
        <v>43126</v>
      </c>
      <c r="H194" s="178">
        <v>402</v>
      </c>
      <c r="I194" s="178">
        <v>93</v>
      </c>
      <c r="J194" s="175" t="s">
        <v>871</v>
      </c>
      <c r="K194" s="175" t="s">
        <v>739</v>
      </c>
      <c r="L194" s="175" t="s">
        <v>966</v>
      </c>
      <c r="M194" s="175" t="s">
        <v>968</v>
      </c>
      <c r="N194" s="175" t="s">
        <v>874</v>
      </c>
      <c r="O194" s="179">
        <v>133886432</v>
      </c>
      <c r="P194" s="175" t="s">
        <v>64</v>
      </c>
      <c r="Q194" s="180">
        <v>133886432</v>
      </c>
      <c r="R194" s="175" t="s">
        <v>420</v>
      </c>
      <c r="S194" s="175" t="s">
        <v>420</v>
      </c>
      <c r="T194" s="175" t="s">
        <v>432</v>
      </c>
      <c r="U194" s="175" t="s">
        <v>742</v>
      </c>
      <c r="V194" s="175" t="s">
        <v>742</v>
      </c>
      <c r="W194" s="175" t="s">
        <v>420</v>
      </c>
      <c r="X194" s="175" t="s">
        <v>853</v>
      </c>
      <c r="Y194" s="175" t="s">
        <v>742</v>
      </c>
      <c r="Z194" s="175" t="s">
        <v>854</v>
      </c>
      <c r="AA194" s="175" t="s">
        <v>742</v>
      </c>
      <c r="AB194" s="175" t="s">
        <v>742</v>
      </c>
      <c r="AC194" s="175" t="s">
        <v>742</v>
      </c>
      <c r="AD194" s="175" t="s">
        <v>742</v>
      </c>
      <c r="AE194" s="175" t="s">
        <v>742</v>
      </c>
      <c r="AF194" s="175" t="s">
        <v>742</v>
      </c>
      <c r="AG194" s="175" t="s">
        <v>742</v>
      </c>
      <c r="AH194" s="175" t="s">
        <v>839</v>
      </c>
      <c r="AI194" s="175" t="s">
        <v>1170</v>
      </c>
      <c r="AJ194" s="175" t="s">
        <v>848</v>
      </c>
      <c r="AK194" s="175" t="s">
        <v>849</v>
      </c>
      <c r="AL194" s="175" t="s">
        <v>748</v>
      </c>
      <c r="AM194" s="175" t="s">
        <v>749</v>
      </c>
      <c r="AN194" s="175" t="s">
        <v>855</v>
      </c>
      <c r="AO194" s="175" t="s">
        <v>856</v>
      </c>
      <c r="AP194" s="175" t="s">
        <v>742</v>
      </c>
    </row>
    <row r="195" spans="1:42" s="173" customFormat="1" ht="15" x14ac:dyDescent="0.25">
      <c r="A195" s="175" t="s">
        <v>735</v>
      </c>
      <c r="B195" s="175" t="s">
        <v>839</v>
      </c>
      <c r="C195" s="175" t="s">
        <v>841</v>
      </c>
      <c r="D195" s="175" t="s">
        <v>842</v>
      </c>
      <c r="E195" s="176" t="s">
        <v>690</v>
      </c>
      <c r="F195" s="177">
        <v>43118</v>
      </c>
      <c r="G195" s="177">
        <v>43126</v>
      </c>
      <c r="H195" s="178">
        <v>402</v>
      </c>
      <c r="I195" s="178">
        <v>94</v>
      </c>
      <c r="J195" s="175" t="s">
        <v>871</v>
      </c>
      <c r="K195" s="175" t="s">
        <v>739</v>
      </c>
      <c r="L195" s="175" t="s">
        <v>966</v>
      </c>
      <c r="M195" s="175" t="s">
        <v>969</v>
      </c>
      <c r="N195" s="175" t="s">
        <v>874</v>
      </c>
      <c r="O195" s="179">
        <v>31907000</v>
      </c>
      <c r="P195" s="175" t="s">
        <v>64</v>
      </c>
      <c r="Q195" s="180">
        <v>31907000</v>
      </c>
      <c r="R195" s="175" t="s">
        <v>420</v>
      </c>
      <c r="S195" s="175" t="s">
        <v>420</v>
      </c>
      <c r="T195" s="175" t="s">
        <v>432</v>
      </c>
      <c r="U195" s="175" t="s">
        <v>742</v>
      </c>
      <c r="V195" s="175" t="s">
        <v>742</v>
      </c>
      <c r="W195" s="175" t="s">
        <v>420</v>
      </c>
      <c r="X195" s="175" t="s">
        <v>853</v>
      </c>
      <c r="Y195" s="175" t="s">
        <v>742</v>
      </c>
      <c r="Z195" s="175" t="s">
        <v>854</v>
      </c>
      <c r="AA195" s="175" t="s">
        <v>742</v>
      </c>
      <c r="AB195" s="175" t="s">
        <v>742</v>
      </c>
      <c r="AC195" s="175" t="s">
        <v>742</v>
      </c>
      <c r="AD195" s="175" t="s">
        <v>742</v>
      </c>
      <c r="AE195" s="175" t="s">
        <v>742</v>
      </c>
      <c r="AF195" s="175" t="s">
        <v>742</v>
      </c>
      <c r="AG195" s="175" t="s">
        <v>742</v>
      </c>
      <c r="AH195" s="175" t="s">
        <v>839</v>
      </c>
      <c r="AI195" s="175" t="s">
        <v>1170</v>
      </c>
      <c r="AJ195" s="175" t="s">
        <v>848</v>
      </c>
      <c r="AK195" s="175" t="s">
        <v>849</v>
      </c>
      <c r="AL195" s="175" t="s">
        <v>748</v>
      </c>
      <c r="AM195" s="175" t="s">
        <v>749</v>
      </c>
      <c r="AN195" s="175" t="s">
        <v>855</v>
      </c>
      <c r="AO195" s="175" t="s">
        <v>856</v>
      </c>
      <c r="AP195" s="175" t="s">
        <v>742</v>
      </c>
    </row>
    <row r="196" spans="1:42" s="173" customFormat="1" ht="15" x14ac:dyDescent="0.25">
      <c r="A196" s="175" t="s">
        <v>735</v>
      </c>
      <c r="B196" s="175" t="s">
        <v>839</v>
      </c>
      <c r="C196" s="175" t="s">
        <v>841</v>
      </c>
      <c r="D196" s="175" t="s">
        <v>842</v>
      </c>
      <c r="E196" s="176" t="s">
        <v>690</v>
      </c>
      <c r="F196" s="177">
        <v>43118</v>
      </c>
      <c r="G196" s="177">
        <v>43126</v>
      </c>
      <c r="H196" s="178">
        <v>402</v>
      </c>
      <c r="I196" s="178">
        <v>95</v>
      </c>
      <c r="J196" s="175" t="s">
        <v>871</v>
      </c>
      <c r="K196" s="175" t="s">
        <v>739</v>
      </c>
      <c r="L196" s="175" t="s">
        <v>966</v>
      </c>
      <c r="M196" s="175" t="s">
        <v>970</v>
      </c>
      <c r="N196" s="175" t="s">
        <v>874</v>
      </c>
      <c r="O196" s="179">
        <v>31450000</v>
      </c>
      <c r="P196" s="175" t="s">
        <v>64</v>
      </c>
      <c r="Q196" s="180">
        <v>31450000</v>
      </c>
      <c r="R196" s="175" t="s">
        <v>420</v>
      </c>
      <c r="S196" s="175" t="s">
        <v>420</v>
      </c>
      <c r="T196" s="175" t="s">
        <v>432</v>
      </c>
      <c r="U196" s="175" t="s">
        <v>742</v>
      </c>
      <c r="V196" s="175" t="s">
        <v>742</v>
      </c>
      <c r="W196" s="175" t="s">
        <v>420</v>
      </c>
      <c r="X196" s="175" t="s">
        <v>853</v>
      </c>
      <c r="Y196" s="175" t="s">
        <v>742</v>
      </c>
      <c r="Z196" s="175" t="s">
        <v>854</v>
      </c>
      <c r="AA196" s="175" t="s">
        <v>742</v>
      </c>
      <c r="AB196" s="175" t="s">
        <v>742</v>
      </c>
      <c r="AC196" s="175" t="s">
        <v>742</v>
      </c>
      <c r="AD196" s="175" t="s">
        <v>742</v>
      </c>
      <c r="AE196" s="175" t="s">
        <v>742</v>
      </c>
      <c r="AF196" s="175" t="s">
        <v>742</v>
      </c>
      <c r="AG196" s="175" t="s">
        <v>742</v>
      </c>
      <c r="AH196" s="175" t="s">
        <v>839</v>
      </c>
      <c r="AI196" s="175" t="s">
        <v>1170</v>
      </c>
      <c r="AJ196" s="175" t="s">
        <v>848</v>
      </c>
      <c r="AK196" s="175" t="s">
        <v>849</v>
      </c>
      <c r="AL196" s="175" t="s">
        <v>748</v>
      </c>
      <c r="AM196" s="175" t="s">
        <v>749</v>
      </c>
      <c r="AN196" s="175" t="s">
        <v>855</v>
      </c>
      <c r="AO196" s="175" t="s">
        <v>856</v>
      </c>
      <c r="AP196" s="175" t="s">
        <v>742</v>
      </c>
    </row>
    <row r="197" spans="1:42" s="173" customFormat="1" ht="15" x14ac:dyDescent="0.25">
      <c r="A197" s="175" t="s">
        <v>735</v>
      </c>
      <c r="B197" s="175" t="s">
        <v>839</v>
      </c>
      <c r="C197" s="175" t="s">
        <v>841</v>
      </c>
      <c r="D197" s="175" t="s">
        <v>842</v>
      </c>
      <c r="E197" s="176" t="s">
        <v>690</v>
      </c>
      <c r="F197" s="177">
        <v>43118</v>
      </c>
      <c r="G197" s="177">
        <v>43126</v>
      </c>
      <c r="H197" s="178">
        <v>402</v>
      </c>
      <c r="I197" s="178">
        <v>96</v>
      </c>
      <c r="J197" s="175" t="s">
        <v>871</v>
      </c>
      <c r="K197" s="175" t="s">
        <v>739</v>
      </c>
      <c r="L197" s="175" t="s">
        <v>966</v>
      </c>
      <c r="M197" s="175" t="s">
        <v>970</v>
      </c>
      <c r="N197" s="175" t="s">
        <v>874</v>
      </c>
      <c r="O197" s="179">
        <v>2793730</v>
      </c>
      <c r="P197" s="175" t="s">
        <v>64</v>
      </c>
      <c r="Q197" s="180">
        <v>2793730</v>
      </c>
      <c r="R197" s="175" t="s">
        <v>420</v>
      </c>
      <c r="S197" s="175" t="s">
        <v>420</v>
      </c>
      <c r="T197" s="175" t="s">
        <v>432</v>
      </c>
      <c r="U197" s="175" t="s">
        <v>742</v>
      </c>
      <c r="V197" s="175" t="s">
        <v>742</v>
      </c>
      <c r="W197" s="175" t="s">
        <v>420</v>
      </c>
      <c r="X197" s="175" t="s">
        <v>853</v>
      </c>
      <c r="Y197" s="175" t="s">
        <v>742</v>
      </c>
      <c r="Z197" s="175" t="s">
        <v>854</v>
      </c>
      <c r="AA197" s="175" t="s">
        <v>742</v>
      </c>
      <c r="AB197" s="175" t="s">
        <v>742</v>
      </c>
      <c r="AC197" s="175" t="s">
        <v>742</v>
      </c>
      <c r="AD197" s="175" t="s">
        <v>742</v>
      </c>
      <c r="AE197" s="175" t="s">
        <v>742</v>
      </c>
      <c r="AF197" s="175" t="s">
        <v>742</v>
      </c>
      <c r="AG197" s="175" t="s">
        <v>742</v>
      </c>
      <c r="AH197" s="175" t="s">
        <v>839</v>
      </c>
      <c r="AI197" s="175" t="s">
        <v>1170</v>
      </c>
      <c r="AJ197" s="175" t="s">
        <v>848</v>
      </c>
      <c r="AK197" s="175" t="s">
        <v>849</v>
      </c>
      <c r="AL197" s="175" t="s">
        <v>748</v>
      </c>
      <c r="AM197" s="175" t="s">
        <v>749</v>
      </c>
      <c r="AN197" s="175" t="s">
        <v>855</v>
      </c>
      <c r="AO197" s="175" t="s">
        <v>856</v>
      </c>
      <c r="AP197" s="175" t="s">
        <v>742</v>
      </c>
    </row>
    <row r="198" spans="1:42" s="173" customFormat="1" ht="15" hidden="1" x14ac:dyDescent="0.25">
      <c r="A198" s="175" t="s">
        <v>735</v>
      </c>
      <c r="B198" s="175" t="s">
        <v>839</v>
      </c>
      <c r="C198" s="175" t="s">
        <v>841</v>
      </c>
      <c r="D198" s="175" t="s">
        <v>842</v>
      </c>
      <c r="E198" s="176" t="s">
        <v>690</v>
      </c>
      <c r="F198" s="177">
        <v>43102</v>
      </c>
      <c r="G198" s="177">
        <v>43108</v>
      </c>
      <c r="H198" s="178">
        <v>399</v>
      </c>
      <c r="I198" s="178">
        <v>1</v>
      </c>
      <c r="J198" s="175" t="s">
        <v>844</v>
      </c>
      <c r="K198" s="175" t="s">
        <v>739</v>
      </c>
      <c r="L198" s="175" t="s">
        <v>971</v>
      </c>
      <c r="M198" s="175" t="s">
        <v>845</v>
      </c>
      <c r="N198" s="175" t="s">
        <v>874</v>
      </c>
      <c r="O198" s="179">
        <v>1691192</v>
      </c>
      <c r="P198" s="175" t="s">
        <v>846</v>
      </c>
      <c r="Q198" s="180"/>
      <c r="R198" s="175" t="s">
        <v>420</v>
      </c>
      <c r="S198" s="175" t="s">
        <v>420</v>
      </c>
      <c r="T198" s="175" t="s">
        <v>432</v>
      </c>
      <c r="U198" s="175" t="s">
        <v>742</v>
      </c>
      <c r="V198" s="175" t="s">
        <v>742</v>
      </c>
      <c r="W198" s="175" t="s">
        <v>420</v>
      </c>
      <c r="X198" s="181" t="s">
        <v>742</v>
      </c>
      <c r="Y198" s="175" t="s">
        <v>742</v>
      </c>
      <c r="Z198" s="181" t="s">
        <v>742</v>
      </c>
      <c r="AA198" s="175" t="s">
        <v>742</v>
      </c>
      <c r="AB198" s="175" t="s">
        <v>742</v>
      </c>
      <c r="AC198" s="175" t="s">
        <v>742</v>
      </c>
      <c r="AD198" s="175" t="s">
        <v>742</v>
      </c>
      <c r="AE198" s="175" t="s">
        <v>742</v>
      </c>
      <c r="AF198" s="175" t="s">
        <v>742</v>
      </c>
      <c r="AG198" s="175" t="s">
        <v>742</v>
      </c>
      <c r="AH198" s="175" t="s">
        <v>839</v>
      </c>
      <c r="AI198" s="175" t="s">
        <v>1170</v>
      </c>
      <c r="AJ198" s="175" t="s">
        <v>848</v>
      </c>
      <c r="AK198" s="175" t="s">
        <v>849</v>
      </c>
      <c r="AL198" s="175" t="s">
        <v>748</v>
      </c>
      <c r="AM198" s="175" t="s">
        <v>749</v>
      </c>
      <c r="AN198" s="175" t="s">
        <v>742</v>
      </c>
      <c r="AO198" s="175" t="s">
        <v>742</v>
      </c>
      <c r="AP198" s="175" t="s">
        <v>742</v>
      </c>
    </row>
    <row r="199" spans="1:42" s="173" customFormat="1" ht="15" hidden="1" x14ac:dyDescent="0.25">
      <c r="A199" s="175" t="s">
        <v>735</v>
      </c>
      <c r="B199" s="175" t="s">
        <v>839</v>
      </c>
      <c r="C199" s="175" t="s">
        <v>841</v>
      </c>
      <c r="D199" s="175" t="s">
        <v>842</v>
      </c>
      <c r="E199" s="176" t="s">
        <v>690</v>
      </c>
      <c r="F199" s="177">
        <v>43102</v>
      </c>
      <c r="G199" s="177">
        <v>43108</v>
      </c>
      <c r="H199" s="178">
        <v>399</v>
      </c>
      <c r="I199" s="178">
        <v>2</v>
      </c>
      <c r="J199" s="175" t="s">
        <v>844</v>
      </c>
      <c r="K199" s="175" t="s">
        <v>739</v>
      </c>
      <c r="L199" s="175" t="s">
        <v>971</v>
      </c>
      <c r="M199" s="175" t="s">
        <v>845</v>
      </c>
      <c r="N199" s="175" t="s">
        <v>874</v>
      </c>
      <c r="O199" s="179">
        <v>-1691192</v>
      </c>
      <c r="P199" s="175" t="s">
        <v>846</v>
      </c>
      <c r="Q199" s="180"/>
      <c r="R199" s="175" t="s">
        <v>420</v>
      </c>
      <c r="S199" s="175" t="s">
        <v>420</v>
      </c>
      <c r="T199" s="175" t="s">
        <v>432</v>
      </c>
      <c r="U199" s="175" t="s">
        <v>742</v>
      </c>
      <c r="V199" s="175" t="s">
        <v>742</v>
      </c>
      <c r="W199" s="175" t="s">
        <v>420</v>
      </c>
      <c r="X199" s="181" t="s">
        <v>742</v>
      </c>
      <c r="Y199" s="175" t="s">
        <v>742</v>
      </c>
      <c r="Z199" s="181" t="s">
        <v>742</v>
      </c>
      <c r="AA199" s="175" t="s">
        <v>742</v>
      </c>
      <c r="AB199" s="175" t="s">
        <v>742</v>
      </c>
      <c r="AC199" s="175" t="s">
        <v>742</v>
      </c>
      <c r="AD199" s="175" t="s">
        <v>742</v>
      </c>
      <c r="AE199" s="175" t="s">
        <v>742</v>
      </c>
      <c r="AF199" s="175" t="s">
        <v>742</v>
      </c>
      <c r="AG199" s="175" t="s">
        <v>742</v>
      </c>
      <c r="AH199" s="175" t="s">
        <v>839</v>
      </c>
      <c r="AI199" s="175" t="s">
        <v>1170</v>
      </c>
      <c r="AJ199" s="175" t="s">
        <v>848</v>
      </c>
      <c r="AK199" s="175" t="s">
        <v>849</v>
      </c>
      <c r="AL199" s="175" t="s">
        <v>748</v>
      </c>
      <c r="AM199" s="175" t="s">
        <v>749</v>
      </c>
      <c r="AN199" s="175" t="s">
        <v>742</v>
      </c>
      <c r="AO199" s="175" t="s">
        <v>742</v>
      </c>
      <c r="AP199" s="175" t="s">
        <v>742</v>
      </c>
    </row>
    <row r="201" spans="1:42" x14ac:dyDescent="0.25">
      <c r="O201" s="154">
        <f>SUMIF($Z$10:$Z$199,Z201,$O$10:$O$199)</f>
        <v>-352771018</v>
      </c>
      <c r="Z201" s="156" t="s">
        <v>862</v>
      </c>
    </row>
    <row r="202" spans="1:42" x14ac:dyDescent="0.25">
      <c r="O202" s="154">
        <f t="shared" ref="O202:O203" si="0">SUMIF($Z$10:$Z$199,Z202,$O$10:$O$199)</f>
        <v>-1292663031</v>
      </c>
      <c r="Z202" s="156" t="s">
        <v>865</v>
      </c>
    </row>
    <row r="203" spans="1:42" x14ac:dyDescent="0.25">
      <c r="O203" s="154">
        <f t="shared" si="0"/>
        <v>-943601840</v>
      </c>
      <c r="Z203" s="156" t="s">
        <v>867</v>
      </c>
    </row>
  </sheetData>
  <autoFilter ref="A9:AP199">
    <filterColumn colId="25">
      <filters>
        <filter val="0188"/>
      </filters>
    </filterColumn>
  </autoFilter>
  <mergeCells count="4">
    <mergeCell ref="A1:B1"/>
    <mergeCell ref="A2:B2"/>
    <mergeCell ref="A3:B3"/>
    <mergeCell ref="A4:B4"/>
  </mergeCells>
  <pageMargins left="0.2" right="0.2" top="0.2" bottom="0.2" header="0" footer="0"/>
  <pageSetup paperSize="9" fitToHeight="0" orientation="landscape" horizontalDpi="0" verticalDpi="0"/>
  <headerFooter>
    <oddFooter>&amp;LManulife Asset Management&amp;CPrinted on &amp;D &amp;T&amp;RPage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P168"/>
  <sheetViews>
    <sheetView topLeftCell="L7" workbookViewId="0">
      <selection activeCell="M41" sqref="M41"/>
    </sheetView>
  </sheetViews>
  <sheetFormatPr defaultRowHeight="15" x14ac:dyDescent="0.25"/>
  <cols>
    <col min="6" max="7" width="10.7109375" bestFit="1" customWidth="1"/>
    <col min="13" max="13" width="20.7109375" customWidth="1"/>
    <col min="15" max="15" width="14.5703125" bestFit="1" customWidth="1"/>
    <col min="16" max="16" width="5" bestFit="1" customWidth="1"/>
    <col min="17" max="17" width="14.5703125" bestFit="1" customWidth="1"/>
  </cols>
  <sheetData>
    <row r="1" spans="1:42" s="173" customFormat="1" x14ac:dyDescent="0.25">
      <c r="A1" s="250" t="s">
        <v>681</v>
      </c>
      <c r="B1" s="250"/>
      <c r="C1" s="168" t="s">
        <v>682</v>
      </c>
      <c r="D1" s="169"/>
      <c r="E1" s="169"/>
      <c r="F1" s="170"/>
      <c r="G1" s="170"/>
      <c r="H1" s="171"/>
      <c r="I1" s="171"/>
      <c r="J1" s="169"/>
      <c r="K1" s="169"/>
      <c r="L1" s="169"/>
      <c r="M1" s="169"/>
      <c r="N1" s="169"/>
      <c r="O1" s="172"/>
      <c r="P1" s="169"/>
      <c r="Q1" s="172"/>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row>
    <row r="2" spans="1:42" s="173" customFormat="1" x14ac:dyDescent="0.25">
      <c r="A2" s="250" t="s">
        <v>683</v>
      </c>
      <c r="B2" s="250"/>
      <c r="C2" s="168" t="s">
        <v>684</v>
      </c>
      <c r="D2" s="169"/>
      <c r="E2" s="169"/>
      <c r="F2" s="170"/>
      <c r="G2" s="170"/>
      <c r="H2" s="171"/>
      <c r="I2" s="171"/>
      <c r="J2" s="169"/>
      <c r="K2" s="169"/>
      <c r="L2" s="169"/>
      <c r="M2" s="169"/>
      <c r="N2" s="169"/>
      <c r="O2" s="172"/>
      <c r="P2" s="169"/>
      <c r="Q2" s="172"/>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row>
    <row r="3" spans="1:42" s="173" customFormat="1" x14ac:dyDescent="0.25">
      <c r="A3" s="250" t="s">
        <v>691</v>
      </c>
      <c r="B3" s="250"/>
      <c r="C3" s="168" t="s">
        <v>692</v>
      </c>
      <c r="D3" s="169"/>
      <c r="E3" s="169"/>
      <c r="F3" s="170"/>
      <c r="G3" s="170"/>
      <c r="H3" s="171"/>
      <c r="I3" s="171"/>
      <c r="J3" s="169"/>
      <c r="K3" s="169"/>
      <c r="L3" s="169"/>
      <c r="M3" s="169"/>
      <c r="N3" s="169"/>
      <c r="O3" s="172"/>
      <c r="P3" s="169"/>
      <c r="Q3" s="172"/>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row>
    <row r="4" spans="1:42" s="173" customFormat="1" x14ac:dyDescent="0.25">
      <c r="A4" s="250" t="s">
        <v>838</v>
      </c>
      <c r="B4" s="250"/>
      <c r="C4" s="168" t="s">
        <v>839</v>
      </c>
      <c r="D4" s="169"/>
      <c r="E4" s="169"/>
      <c r="F4" s="170"/>
      <c r="G4" s="170"/>
      <c r="H4" s="171"/>
      <c r="I4" s="171"/>
      <c r="J4" s="169"/>
      <c r="K4" s="169"/>
      <c r="L4" s="169"/>
      <c r="M4" s="169"/>
      <c r="N4" s="169"/>
      <c r="O4" s="172"/>
      <c r="P4" s="169"/>
      <c r="Q4" s="172"/>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row>
    <row r="5" spans="1:42" s="173" customFormat="1" ht="10.5" x14ac:dyDescent="0.25">
      <c r="A5" s="169"/>
      <c r="B5" s="169"/>
      <c r="C5" s="169"/>
      <c r="D5" s="169"/>
      <c r="E5" s="169"/>
      <c r="F5" s="170"/>
      <c r="G5" s="170"/>
      <c r="H5" s="171"/>
      <c r="I5" s="171"/>
      <c r="J5" s="169"/>
      <c r="K5" s="169"/>
      <c r="L5" s="169"/>
      <c r="M5" s="169" t="s">
        <v>840</v>
      </c>
      <c r="N5" s="169"/>
      <c r="O5" s="172"/>
      <c r="P5" s="169"/>
      <c r="Q5" s="172"/>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row>
    <row r="6" spans="1:42" s="173" customFormat="1" ht="10.5" x14ac:dyDescent="0.25">
      <c r="A6" s="169"/>
      <c r="B6" s="169"/>
      <c r="C6" s="169"/>
      <c r="D6" s="169"/>
      <c r="E6" s="169"/>
      <c r="F6" s="170"/>
      <c r="G6" s="170"/>
      <c r="H6" s="171"/>
      <c r="I6" s="171"/>
      <c r="J6" s="169"/>
      <c r="K6" s="169"/>
      <c r="L6" s="169"/>
      <c r="M6" s="169"/>
      <c r="N6" s="169"/>
      <c r="O6" s="172"/>
      <c r="P6" s="169"/>
      <c r="Q6" s="172"/>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row>
    <row r="7" spans="1:42" s="173" customFormat="1" ht="10.5" x14ac:dyDescent="0.25">
      <c r="A7" s="169"/>
      <c r="B7" s="169"/>
      <c r="C7" s="169"/>
      <c r="D7" s="169"/>
      <c r="E7" s="169"/>
      <c r="F7" s="170"/>
      <c r="G7" s="170"/>
      <c r="H7" s="171"/>
      <c r="I7" s="171"/>
      <c r="J7" s="169"/>
      <c r="K7" s="169"/>
      <c r="L7" s="169"/>
      <c r="M7" s="169"/>
      <c r="N7" s="169"/>
      <c r="O7" s="172"/>
      <c r="P7" s="169"/>
      <c r="Q7" s="172"/>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row>
    <row r="8" spans="1:42" s="173" customFormat="1" ht="10.5" x14ac:dyDescent="0.25">
      <c r="A8" s="169"/>
      <c r="B8" s="169"/>
      <c r="C8" s="169"/>
      <c r="D8" s="169"/>
      <c r="E8" s="169"/>
      <c r="F8" s="170"/>
      <c r="G8" s="170"/>
      <c r="H8" s="171"/>
      <c r="I8" s="171"/>
      <c r="J8" s="169"/>
      <c r="K8" s="169"/>
      <c r="L8" s="169"/>
      <c r="M8" s="169"/>
      <c r="N8" s="169"/>
      <c r="O8" s="172"/>
      <c r="P8" s="169"/>
      <c r="Q8" s="172"/>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row>
    <row r="9" spans="1:42" s="173" customFormat="1" ht="10.5" x14ac:dyDescent="0.25">
      <c r="A9" s="174" t="s">
        <v>693</v>
      </c>
      <c r="B9" s="174" t="s">
        <v>694</v>
      </c>
      <c r="C9" s="174" t="s">
        <v>695</v>
      </c>
      <c r="D9" s="174" t="s">
        <v>696</v>
      </c>
      <c r="E9" s="174" t="s">
        <v>697</v>
      </c>
      <c r="F9" s="174" t="s">
        <v>698</v>
      </c>
      <c r="G9" s="174" t="s">
        <v>699</v>
      </c>
      <c r="H9" s="174" t="s">
        <v>700</v>
      </c>
      <c r="I9" s="174" t="s">
        <v>701</v>
      </c>
      <c r="J9" s="174" t="s">
        <v>702</v>
      </c>
      <c r="K9" s="174" t="s">
        <v>703</v>
      </c>
      <c r="L9" s="174" t="s">
        <v>704</v>
      </c>
      <c r="M9" s="174" t="s">
        <v>705</v>
      </c>
      <c r="N9" s="174" t="s">
        <v>706</v>
      </c>
      <c r="O9" s="174" t="s">
        <v>707</v>
      </c>
      <c r="P9" s="174" t="s">
        <v>708</v>
      </c>
      <c r="Q9" s="174" t="s">
        <v>709</v>
      </c>
      <c r="R9" s="174" t="s">
        <v>710</v>
      </c>
      <c r="S9" s="174" t="s">
        <v>711</v>
      </c>
      <c r="T9" s="174" t="s">
        <v>712</v>
      </c>
      <c r="U9" s="174" t="s">
        <v>713</v>
      </c>
      <c r="V9" s="174" t="s">
        <v>714</v>
      </c>
      <c r="W9" s="174" t="s">
        <v>715</v>
      </c>
      <c r="X9" s="174" t="s">
        <v>716</v>
      </c>
      <c r="Y9" s="174" t="s">
        <v>717</v>
      </c>
      <c r="Z9" s="174" t="s">
        <v>718</v>
      </c>
      <c r="AA9" s="174" t="s">
        <v>719</v>
      </c>
      <c r="AB9" s="174" t="s">
        <v>720</v>
      </c>
      <c r="AC9" s="174" t="s">
        <v>721</v>
      </c>
      <c r="AD9" s="174" t="s">
        <v>722</v>
      </c>
      <c r="AE9" s="174" t="s">
        <v>723</v>
      </c>
      <c r="AF9" s="174" t="s">
        <v>724</v>
      </c>
      <c r="AG9" s="174" t="s">
        <v>725</v>
      </c>
      <c r="AH9" s="174" t="s">
        <v>726</v>
      </c>
      <c r="AI9" s="174" t="s">
        <v>727</v>
      </c>
      <c r="AJ9" s="174" t="s">
        <v>728</v>
      </c>
      <c r="AK9" s="174" t="s">
        <v>729</v>
      </c>
      <c r="AL9" s="174" t="s">
        <v>730</v>
      </c>
      <c r="AM9" s="174" t="s">
        <v>731</v>
      </c>
      <c r="AN9" s="174" t="s">
        <v>732</v>
      </c>
      <c r="AO9" s="174" t="s">
        <v>733</v>
      </c>
      <c r="AP9" s="174" t="s">
        <v>734</v>
      </c>
    </row>
    <row r="10" spans="1:42" s="173" customFormat="1" x14ac:dyDescent="0.25">
      <c r="A10" s="175" t="s">
        <v>735</v>
      </c>
      <c r="B10" s="175" t="s">
        <v>839</v>
      </c>
      <c r="C10" s="175" t="s">
        <v>841</v>
      </c>
      <c r="D10" s="175" t="s">
        <v>842</v>
      </c>
      <c r="E10" s="176" t="s">
        <v>977</v>
      </c>
      <c r="F10" s="177">
        <v>43008</v>
      </c>
      <c r="G10" s="177">
        <v>43010</v>
      </c>
      <c r="H10" s="178">
        <v>280</v>
      </c>
      <c r="I10" s="178">
        <v>5</v>
      </c>
      <c r="J10" s="175" t="s">
        <v>859</v>
      </c>
      <c r="K10" s="175" t="s">
        <v>739</v>
      </c>
      <c r="L10" s="175" t="s">
        <v>978</v>
      </c>
      <c r="M10" s="175" t="s">
        <v>979</v>
      </c>
      <c r="N10" s="175" t="s">
        <v>742</v>
      </c>
      <c r="O10" s="179">
        <v>-170918637</v>
      </c>
      <c r="P10" s="175" t="s">
        <v>846</v>
      </c>
      <c r="Q10" s="180">
        <v>-7520.42</v>
      </c>
      <c r="R10" s="175" t="s">
        <v>420</v>
      </c>
      <c r="S10" s="175" t="s">
        <v>420</v>
      </c>
      <c r="T10" s="175" t="s">
        <v>432</v>
      </c>
      <c r="U10" s="175" t="s">
        <v>742</v>
      </c>
      <c r="V10" s="175" t="s">
        <v>742</v>
      </c>
      <c r="W10" s="175" t="s">
        <v>420</v>
      </c>
      <c r="X10" s="175" t="s">
        <v>853</v>
      </c>
      <c r="Y10" s="175" t="s">
        <v>742</v>
      </c>
      <c r="Z10" s="175" t="s">
        <v>865</v>
      </c>
      <c r="AA10" s="175" t="s">
        <v>742</v>
      </c>
      <c r="AB10" s="175" t="s">
        <v>742</v>
      </c>
      <c r="AC10" s="175" t="s">
        <v>742</v>
      </c>
      <c r="AD10" s="175" t="s">
        <v>742</v>
      </c>
      <c r="AE10" s="175" t="s">
        <v>742</v>
      </c>
      <c r="AF10" s="175" t="s">
        <v>742</v>
      </c>
      <c r="AG10" s="175" t="s">
        <v>742</v>
      </c>
      <c r="AH10" s="175" t="s">
        <v>839</v>
      </c>
      <c r="AI10" s="175" t="s">
        <v>847</v>
      </c>
      <c r="AJ10" s="175" t="s">
        <v>848</v>
      </c>
      <c r="AK10" s="175" t="s">
        <v>849</v>
      </c>
      <c r="AL10" s="175" t="s">
        <v>748</v>
      </c>
      <c r="AM10" s="175" t="s">
        <v>749</v>
      </c>
      <c r="AN10" s="175" t="s">
        <v>855</v>
      </c>
      <c r="AO10" s="175" t="s">
        <v>856</v>
      </c>
      <c r="AP10" s="175" t="s">
        <v>742</v>
      </c>
    </row>
    <row r="11" spans="1:42" s="173" customFormat="1" hidden="1" x14ac:dyDescent="0.25">
      <c r="A11" s="175" t="s">
        <v>735</v>
      </c>
      <c r="B11" s="175" t="s">
        <v>839</v>
      </c>
      <c r="C11" s="175" t="s">
        <v>841</v>
      </c>
      <c r="D11" s="175" t="s">
        <v>842</v>
      </c>
      <c r="E11" s="176" t="s">
        <v>977</v>
      </c>
      <c r="F11" s="177">
        <v>43008</v>
      </c>
      <c r="G11" s="177">
        <v>43010</v>
      </c>
      <c r="H11" s="178">
        <v>280</v>
      </c>
      <c r="I11" s="178">
        <v>6</v>
      </c>
      <c r="J11" s="175" t="s">
        <v>859</v>
      </c>
      <c r="K11" s="175" t="s">
        <v>739</v>
      </c>
      <c r="L11" s="175" t="s">
        <v>978</v>
      </c>
      <c r="M11" s="175" t="s">
        <v>980</v>
      </c>
      <c r="N11" s="175" t="s">
        <v>742</v>
      </c>
      <c r="O11" s="179">
        <v>-21360682</v>
      </c>
      <c r="P11" s="175" t="s">
        <v>846</v>
      </c>
      <c r="Q11" s="180">
        <v>-939.87</v>
      </c>
      <c r="R11" s="175" t="s">
        <v>420</v>
      </c>
      <c r="S11" s="175" t="s">
        <v>420</v>
      </c>
      <c r="T11" s="175" t="s">
        <v>432</v>
      </c>
      <c r="U11" s="175" t="s">
        <v>742</v>
      </c>
      <c r="V11" s="175" t="s">
        <v>742</v>
      </c>
      <c r="W11" s="175" t="s">
        <v>420</v>
      </c>
      <c r="X11" s="175" t="s">
        <v>853</v>
      </c>
      <c r="Y11" s="175" t="s">
        <v>742</v>
      </c>
      <c r="Z11" s="175" t="s">
        <v>867</v>
      </c>
      <c r="AA11" s="175" t="s">
        <v>742</v>
      </c>
      <c r="AB11" s="175" t="s">
        <v>742</v>
      </c>
      <c r="AC11" s="175" t="s">
        <v>742</v>
      </c>
      <c r="AD11" s="175" t="s">
        <v>742</v>
      </c>
      <c r="AE11" s="175" t="s">
        <v>742</v>
      </c>
      <c r="AF11" s="175" t="s">
        <v>742</v>
      </c>
      <c r="AG11" s="175" t="s">
        <v>742</v>
      </c>
      <c r="AH11" s="175" t="s">
        <v>839</v>
      </c>
      <c r="AI11" s="175" t="s">
        <v>847</v>
      </c>
      <c r="AJ11" s="175" t="s">
        <v>848</v>
      </c>
      <c r="AK11" s="175" t="s">
        <v>849</v>
      </c>
      <c r="AL11" s="175" t="s">
        <v>748</v>
      </c>
      <c r="AM11" s="175" t="s">
        <v>749</v>
      </c>
      <c r="AN11" s="175" t="s">
        <v>855</v>
      </c>
      <c r="AO11" s="175" t="s">
        <v>856</v>
      </c>
      <c r="AP11" s="175" t="s">
        <v>742</v>
      </c>
    </row>
    <row r="12" spans="1:42" s="173" customFormat="1" x14ac:dyDescent="0.25">
      <c r="A12" s="175" t="s">
        <v>735</v>
      </c>
      <c r="B12" s="175" t="s">
        <v>839</v>
      </c>
      <c r="C12" s="175" t="s">
        <v>841</v>
      </c>
      <c r="D12" s="175" t="s">
        <v>842</v>
      </c>
      <c r="E12" s="176" t="s">
        <v>977</v>
      </c>
      <c r="F12" s="177">
        <v>43008</v>
      </c>
      <c r="G12" s="177">
        <v>43010</v>
      </c>
      <c r="H12" s="178">
        <v>278</v>
      </c>
      <c r="I12" s="178">
        <v>3</v>
      </c>
      <c r="J12" s="175" t="s">
        <v>859</v>
      </c>
      <c r="K12" s="175" t="s">
        <v>739</v>
      </c>
      <c r="L12" s="175" t="s">
        <v>981</v>
      </c>
      <c r="M12" s="175" t="s">
        <v>979</v>
      </c>
      <c r="N12" s="175" t="s">
        <v>874</v>
      </c>
      <c r="O12" s="179">
        <v>116712955</v>
      </c>
      <c r="P12" s="175" t="s">
        <v>846</v>
      </c>
      <c r="Q12" s="180">
        <v>5135.37</v>
      </c>
      <c r="R12" s="175" t="s">
        <v>420</v>
      </c>
      <c r="S12" s="175" t="s">
        <v>420</v>
      </c>
      <c r="T12" s="175" t="s">
        <v>432</v>
      </c>
      <c r="U12" s="175" t="s">
        <v>742</v>
      </c>
      <c r="V12" s="175" t="s">
        <v>742</v>
      </c>
      <c r="W12" s="175" t="s">
        <v>420</v>
      </c>
      <c r="X12" s="175" t="s">
        <v>853</v>
      </c>
      <c r="Y12" s="175" t="s">
        <v>742</v>
      </c>
      <c r="Z12" s="175" t="s">
        <v>865</v>
      </c>
      <c r="AA12" s="175" t="s">
        <v>742</v>
      </c>
      <c r="AB12" s="175" t="s">
        <v>742</v>
      </c>
      <c r="AC12" s="175" t="s">
        <v>742</v>
      </c>
      <c r="AD12" s="175" t="s">
        <v>742</v>
      </c>
      <c r="AE12" s="175" t="s">
        <v>742</v>
      </c>
      <c r="AF12" s="175" t="s">
        <v>742</v>
      </c>
      <c r="AG12" s="175" t="s">
        <v>742</v>
      </c>
      <c r="AH12" s="175" t="s">
        <v>839</v>
      </c>
      <c r="AI12" s="175" t="s">
        <v>847</v>
      </c>
      <c r="AJ12" s="175" t="s">
        <v>848</v>
      </c>
      <c r="AK12" s="175" t="s">
        <v>849</v>
      </c>
      <c r="AL12" s="175" t="s">
        <v>748</v>
      </c>
      <c r="AM12" s="175" t="s">
        <v>749</v>
      </c>
      <c r="AN12" s="175" t="s">
        <v>855</v>
      </c>
      <c r="AO12" s="175" t="s">
        <v>856</v>
      </c>
      <c r="AP12" s="175" t="s">
        <v>742</v>
      </c>
    </row>
    <row r="13" spans="1:42" s="173" customFormat="1" hidden="1" x14ac:dyDescent="0.25">
      <c r="A13" s="175" t="s">
        <v>735</v>
      </c>
      <c r="B13" s="175" t="s">
        <v>839</v>
      </c>
      <c r="C13" s="175" t="s">
        <v>841</v>
      </c>
      <c r="D13" s="175" t="s">
        <v>842</v>
      </c>
      <c r="E13" s="176" t="s">
        <v>977</v>
      </c>
      <c r="F13" s="177">
        <v>43008</v>
      </c>
      <c r="G13" s="177">
        <v>43010</v>
      </c>
      <c r="H13" s="178">
        <v>278</v>
      </c>
      <c r="I13" s="178">
        <v>4</v>
      </c>
      <c r="J13" s="175" t="s">
        <v>859</v>
      </c>
      <c r="K13" s="175" t="s">
        <v>739</v>
      </c>
      <c r="L13" s="175" t="s">
        <v>981</v>
      </c>
      <c r="M13" s="175" t="s">
        <v>980</v>
      </c>
      <c r="N13" s="175" t="s">
        <v>874</v>
      </c>
      <c r="O13" s="179">
        <v>15337727</v>
      </c>
      <c r="P13" s="175" t="s">
        <v>846</v>
      </c>
      <c r="Q13" s="180">
        <v>674.86</v>
      </c>
      <c r="R13" s="175" t="s">
        <v>420</v>
      </c>
      <c r="S13" s="175" t="s">
        <v>420</v>
      </c>
      <c r="T13" s="175" t="s">
        <v>432</v>
      </c>
      <c r="U13" s="175" t="s">
        <v>742</v>
      </c>
      <c r="V13" s="175" t="s">
        <v>742</v>
      </c>
      <c r="W13" s="175" t="s">
        <v>420</v>
      </c>
      <c r="X13" s="175" t="s">
        <v>853</v>
      </c>
      <c r="Y13" s="175" t="s">
        <v>742</v>
      </c>
      <c r="Z13" s="175" t="s">
        <v>867</v>
      </c>
      <c r="AA13" s="175" t="s">
        <v>742</v>
      </c>
      <c r="AB13" s="175" t="s">
        <v>742</v>
      </c>
      <c r="AC13" s="175" t="s">
        <v>742</v>
      </c>
      <c r="AD13" s="175" t="s">
        <v>742</v>
      </c>
      <c r="AE13" s="175" t="s">
        <v>742</v>
      </c>
      <c r="AF13" s="175" t="s">
        <v>742</v>
      </c>
      <c r="AG13" s="175" t="s">
        <v>742</v>
      </c>
      <c r="AH13" s="175" t="s">
        <v>839</v>
      </c>
      <c r="AI13" s="175" t="s">
        <v>847</v>
      </c>
      <c r="AJ13" s="175" t="s">
        <v>848</v>
      </c>
      <c r="AK13" s="175" t="s">
        <v>849</v>
      </c>
      <c r="AL13" s="175" t="s">
        <v>748</v>
      </c>
      <c r="AM13" s="175" t="s">
        <v>749</v>
      </c>
      <c r="AN13" s="175" t="s">
        <v>855</v>
      </c>
      <c r="AO13" s="175" t="s">
        <v>856</v>
      </c>
      <c r="AP13" s="175" t="s">
        <v>742</v>
      </c>
    </row>
    <row r="14" spans="1:42" s="173" customFormat="1" x14ac:dyDescent="0.25">
      <c r="A14" s="175" t="s">
        <v>735</v>
      </c>
      <c r="B14" s="175" t="s">
        <v>839</v>
      </c>
      <c r="C14" s="175" t="s">
        <v>841</v>
      </c>
      <c r="D14" s="175" t="s">
        <v>842</v>
      </c>
      <c r="E14" s="176" t="s">
        <v>977</v>
      </c>
      <c r="F14" s="177">
        <v>43006</v>
      </c>
      <c r="G14" s="177">
        <v>43006</v>
      </c>
      <c r="H14" s="178">
        <v>273</v>
      </c>
      <c r="I14" s="178">
        <v>3</v>
      </c>
      <c r="J14" s="175" t="s">
        <v>859</v>
      </c>
      <c r="K14" s="175" t="s">
        <v>739</v>
      </c>
      <c r="L14" s="175" t="s">
        <v>982</v>
      </c>
      <c r="M14" s="175" t="s">
        <v>979</v>
      </c>
      <c r="N14" s="175" t="s">
        <v>874</v>
      </c>
      <c r="O14" s="179">
        <v>-116712955</v>
      </c>
      <c r="P14" s="175" t="s">
        <v>846</v>
      </c>
      <c r="Q14" s="180">
        <v>-5135.37</v>
      </c>
      <c r="R14" s="175" t="s">
        <v>420</v>
      </c>
      <c r="S14" s="175" t="s">
        <v>420</v>
      </c>
      <c r="T14" s="175" t="s">
        <v>432</v>
      </c>
      <c r="U14" s="175" t="s">
        <v>742</v>
      </c>
      <c r="V14" s="175" t="s">
        <v>742</v>
      </c>
      <c r="W14" s="175" t="s">
        <v>420</v>
      </c>
      <c r="X14" s="175" t="s">
        <v>853</v>
      </c>
      <c r="Y14" s="175" t="s">
        <v>742</v>
      </c>
      <c r="Z14" s="175" t="s">
        <v>865</v>
      </c>
      <c r="AA14" s="175" t="s">
        <v>742</v>
      </c>
      <c r="AB14" s="175" t="s">
        <v>742</v>
      </c>
      <c r="AC14" s="175" t="s">
        <v>742</v>
      </c>
      <c r="AD14" s="175" t="s">
        <v>742</v>
      </c>
      <c r="AE14" s="175" t="s">
        <v>742</v>
      </c>
      <c r="AF14" s="175" t="s">
        <v>742</v>
      </c>
      <c r="AG14" s="175" t="s">
        <v>742</v>
      </c>
      <c r="AH14" s="175" t="s">
        <v>839</v>
      </c>
      <c r="AI14" s="175" t="s">
        <v>847</v>
      </c>
      <c r="AJ14" s="175" t="s">
        <v>848</v>
      </c>
      <c r="AK14" s="175" t="s">
        <v>849</v>
      </c>
      <c r="AL14" s="175" t="s">
        <v>748</v>
      </c>
      <c r="AM14" s="175" t="s">
        <v>749</v>
      </c>
      <c r="AN14" s="175" t="s">
        <v>855</v>
      </c>
      <c r="AO14" s="175" t="s">
        <v>856</v>
      </c>
      <c r="AP14" s="175" t="s">
        <v>742</v>
      </c>
    </row>
    <row r="15" spans="1:42" s="173" customFormat="1" hidden="1" x14ac:dyDescent="0.25">
      <c r="A15" s="175" t="s">
        <v>735</v>
      </c>
      <c r="B15" s="175" t="s">
        <v>839</v>
      </c>
      <c r="C15" s="175" t="s">
        <v>841</v>
      </c>
      <c r="D15" s="175" t="s">
        <v>842</v>
      </c>
      <c r="E15" s="176" t="s">
        <v>977</v>
      </c>
      <c r="F15" s="177">
        <v>43006</v>
      </c>
      <c r="G15" s="177">
        <v>43006</v>
      </c>
      <c r="H15" s="178">
        <v>273</v>
      </c>
      <c r="I15" s="178">
        <v>4</v>
      </c>
      <c r="J15" s="175" t="s">
        <v>859</v>
      </c>
      <c r="K15" s="175" t="s">
        <v>739</v>
      </c>
      <c r="L15" s="175" t="s">
        <v>982</v>
      </c>
      <c r="M15" s="175" t="s">
        <v>980</v>
      </c>
      <c r="N15" s="175" t="s">
        <v>874</v>
      </c>
      <c r="O15" s="179">
        <v>-15337727</v>
      </c>
      <c r="P15" s="175" t="s">
        <v>846</v>
      </c>
      <c r="Q15" s="180">
        <v>-674.86</v>
      </c>
      <c r="R15" s="175" t="s">
        <v>420</v>
      </c>
      <c r="S15" s="175" t="s">
        <v>420</v>
      </c>
      <c r="T15" s="175" t="s">
        <v>432</v>
      </c>
      <c r="U15" s="175" t="s">
        <v>742</v>
      </c>
      <c r="V15" s="175" t="s">
        <v>742</v>
      </c>
      <c r="W15" s="175" t="s">
        <v>420</v>
      </c>
      <c r="X15" s="175" t="s">
        <v>853</v>
      </c>
      <c r="Y15" s="175" t="s">
        <v>742</v>
      </c>
      <c r="Z15" s="175" t="s">
        <v>867</v>
      </c>
      <c r="AA15" s="175" t="s">
        <v>742</v>
      </c>
      <c r="AB15" s="175" t="s">
        <v>742</v>
      </c>
      <c r="AC15" s="175" t="s">
        <v>742</v>
      </c>
      <c r="AD15" s="175" t="s">
        <v>742</v>
      </c>
      <c r="AE15" s="175" t="s">
        <v>742</v>
      </c>
      <c r="AF15" s="175" t="s">
        <v>742</v>
      </c>
      <c r="AG15" s="175" t="s">
        <v>742</v>
      </c>
      <c r="AH15" s="175" t="s">
        <v>839</v>
      </c>
      <c r="AI15" s="175" t="s">
        <v>847</v>
      </c>
      <c r="AJ15" s="175" t="s">
        <v>848</v>
      </c>
      <c r="AK15" s="175" t="s">
        <v>849</v>
      </c>
      <c r="AL15" s="175" t="s">
        <v>748</v>
      </c>
      <c r="AM15" s="175" t="s">
        <v>749</v>
      </c>
      <c r="AN15" s="175" t="s">
        <v>855</v>
      </c>
      <c r="AO15" s="175" t="s">
        <v>856</v>
      </c>
      <c r="AP15" s="175" t="s">
        <v>742</v>
      </c>
    </row>
    <row r="16" spans="1:42" s="173" customFormat="1" hidden="1" x14ac:dyDescent="0.25">
      <c r="A16" s="175" t="s">
        <v>735</v>
      </c>
      <c r="B16" s="175" t="s">
        <v>839</v>
      </c>
      <c r="C16" s="175" t="s">
        <v>841</v>
      </c>
      <c r="D16" s="175" t="s">
        <v>842</v>
      </c>
      <c r="E16" s="176" t="s">
        <v>977</v>
      </c>
      <c r="F16" s="177">
        <v>42998</v>
      </c>
      <c r="G16" s="177">
        <v>43006</v>
      </c>
      <c r="H16" s="178">
        <v>261</v>
      </c>
      <c r="I16" s="178">
        <v>46</v>
      </c>
      <c r="J16" s="175" t="s">
        <v>850</v>
      </c>
      <c r="K16" s="175" t="s">
        <v>739</v>
      </c>
      <c r="L16" s="175" t="s">
        <v>983</v>
      </c>
      <c r="M16" s="175" t="s">
        <v>973</v>
      </c>
      <c r="N16" s="175" t="s">
        <v>874</v>
      </c>
      <c r="O16" s="179">
        <v>-33660000</v>
      </c>
      <c r="P16" s="175" t="s">
        <v>64</v>
      </c>
      <c r="Q16" s="180">
        <v>-33660000</v>
      </c>
      <c r="R16" s="175" t="s">
        <v>420</v>
      </c>
      <c r="S16" s="175" t="s">
        <v>420</v>
      </c>
      <c r="T16" s="175" t="s">
        <v>432</v>
      </c>
      <c r="U16" s="175" t="s">
        <v>742</v>
      </c>
      <c r="V16" s="175" t="s">
        <v>742</v>
      </c>
      <c r="W16" s="175" t="s">
        <v>420</v>
      </c>
      <c r="X16" s="175" t="s">
        <v>853</v>
      </c>
      <c r="Y16" s="175" t="s">
        <v>742</v>
      </c>
      <c r="Z16" s="175" t="s">
        <v>854</v>
      </c>
      <c r="AA16" s="175" t="s">
        <v>742</v>
      </c>
      <c r="AB16" s="175" t="s">
        <v>742</v>
      </c>
      <c r="AC16" s="175" t="s">
        <v>742</v>
      </c>
      <c r="AD16" s="175" t="s">
        <v>742</v>
      </c>
      <c r="AE16" s="175" t="s">
        <v>742</v>
      </c>
      <c r="AF16" s="175" t="s">
        <v>742</v>
      </c>
      <c r="AG16" s="175" t="s">
        <v>742</v>
      </c>
      <c r="AH16" s="175" t="s">
        <v>839</v>
      </c>
      <c r="AI16" s="175" t="s">
        <v>847</v>
      </c>
      <c r="AJ16" s="175" t="s">
        <v>848</v>
      </c>
      <c r="AK16" s="175" t="s">
        <v>849</v>
      </c>
      <c r="AL16" s="175" t="s">
        <v>748</v>
      </c>
      <c r="AM16" s="175" t="s">
        <v>749</v>
      </c>
      <c r="AN16" s="175" t="s">
        <v>855</v>
      </c>
      <c r="AO16" s="175" t="s">
        <v>856</v>
      </c>
      <c r="AP16" s="175" t="s">
        <v>742</v>
      </c>
    </row>
    <row r="17" spans="1:42" s="173" customFormat="1" hidden="1" x14ac:dyDescent="0.25">
      <c r="A17" s="175" t="s">
        <v>735</v>
      </c>
      <c r="B17" s="175" t="s">
        <v>839</v>
      </c>
      <c r="C17" s="175" t="s">
        <v>841</v>
      </c>
      <c r="D17" s="175" t="s">
        <v>842</v>
      </c>
      <c r="E17" s="176" t="s">
        <v>977</v>
      </c>
      <c r="F17" s="177">
        <v>42998</v>
      </c>
      <c r="G17" s="177">
        <v>43006</v>
      </c>
      <c r="H17" s="178">
        <v>261</v>
      </c>
      <c r="I17" s="178">
        <v>98</v>
      </c>
      <c r="J17" s="175" t="s">
        <v>850</v>
      </c>
      <c r="K17" s="175" t="s">
        <v>739</v>
      </c>
      <c r="L17" s="175" t="s">
        <v>983</v>
      </c>
      <c r="M17" s="175" t="s">
        <v>974</v>
      </c>
      <c r="N17" s="175" t="s">
        <v>874</v>
      </c>
      <c r="O17" s="179">
        <v>-35843000</v>
      </c>
      <c r="P17" s="175" t="s">
        <v>64</v>
      </c>
      <c r="Q17" s="180">
        <v>-35843000</v>
      </c>
      <c r="R17" s="175" t="s">
        <v>420</v>
      </c>
      <c r="S17" s="175" t="s">
        <v>420</v>
      </c>
      <c r="T17" s="175" t="s">
        <v>432</v>
      </c>
      <c r="U17" s="175" t="s">
        <v>742</v>
      </c>
      <c r="V17" s="175" t="s">
        <v>742</v>
      </c>
      <c r="W17" s="175" t="s">
        <v>420</v>
      </c>
      <c r="X17" s="175" t="s">
        <v>853</v>
      </c>
      <c r="Y17" s="175" t="s">
        <v>742</v>
      </c>
      <c r="Z17" s="175" t="s">
        <v>854</v>
      </c>
      <c r="AA17" s="175" t="s">
        <v>742</v>
      </c>
      <c r="AB17" s="175" t="s">
        <v>742</v>
      </c>
      <c r="AC17" s="175" t="s">
        <v>742</v>
      </c>
      <c r="AD17" s="175" t="s">
        <v>742</v>
      </c>
      <c r="AE17" s="175" t="s">
        <v>742</v>
      </c>
      <c r="AF17" s="175" t="s">
        <v>742</v>
      </c>
      <c r="AG17" s="175" t="s">
        <v>742</v>
      </c>
      <c r="AH17" s="175" t="s">
        <v>839</v>
      </c>
      <c r="AI17" s="175" t="s">
        <v>847</v>
      </c>
      <c r="AJ17" s="175" t="s">
        <v>848</v>
      </c>
      <c r="AK17" s="175" t="s">
        <v>849</v>
      </c>
      <c r="AL17" s="175" t="s">
        <v>748</v>
      </c>
      <c r="AM17" s="175" t="s">
        <v>749</v>
      </c>
      <c r="AN17" s="175" t="s">
        <v>855</v>
      </c>
      <c r="AO17" s="175" t="s">
        <v>856</v>
      </c>
      <c r="AP17" s="175" t="s">
        <v>742</v>
      </c>
    </row>
    <row r="18" spans="1:42" s="173" customFormat="1" hidden="1" x14ac:dyDescent="0.25">
      <c r="A18" s="175" t="s">
        <v>735</v>
      </c>
      <c r="B18" s="175" t="s">
        <v>839</v>
      </c>
      <c r="C18" s="175" t="s">
        <v>841</v>
      </c>
      <c r="D18" s="175" t="s">
        <v>842</v>
      </c>
      <c r="E18" s="176" t="s">
        <v>977</v>
      </c>
      <c r="F18" s="177">
        <v>42998</v>
      </c>
      <c r="G18" s="177">
        <v>43006</v>
      </c>
      <c r="H18" s="178">
        <v>261</v>
      </c>
      <c r="I18" s="178">
        <v>99</v>
      </c>
      <c r="J18" s="175" t="s">
        <v>850</v>
      </c>
      <c r="K18" s="175" t="s">
        <v>739</v>
      </c>
      <c r="L18" s="175" t="s">
        <v>983</v>
      </c>
      <c r="M18" s="175" t="s">
        <v>974</v>
      </c>
      <c r="N18" s="175" t="s">
        <v>874</v>
      </c>
      <c r="O18" s="179">
        <v>-3105640</v>
      </c>
      <c r="P18" s="175" t="s">
        <v>64</v>
      </c>
      <c r="Q18" s="180">
        <v>-3105640</v>
      </c>
      <c r="R18" s="175" t="s">
        <v>420</v>
      </c>
      <c r="S18" s="175" t="s">
        <v>420</v>
      </c>
      <c r="T18" s="175" t="s">
        <v>432</v>
      </c>
      <c r="U18" s="175" t="s">
        <v>742</v>
      </c>
      <c r="V18" s="175" t="s">
        <v>742</v>
      </c>
      <c r="W18" s="175" t="s">
        <v>420</v>
      </c>
      <c r="X18" s="175" t="s">
        <v>853</v>
      </c>
      <c r="Y18" s="175" t="s">
        <v>742</v>
      </c>
      <c r="Z18" s="175" t="s">
        <v>854</v>
      </c>
      <c r="AA18" s="175" t="s">
        <v>742</v>
      </c>
      <c r="AB18" s="175" t="s">
        <v>742</v>
      </c>
      <c r="AC18" s="175" t="s">
        <v>742</v>
      </c>
      <c r="AD18" s="175" t="s">
        <v>742</v>
      </c>
      <c r="AE18" s="175" t="s">
        <v>742</v>
      </c>
      <c r="AF18" s="175" t="s">
        <v>742</v>
      </c>
      <c r="AG18" s="175" t="s">
        <v>742</v>
      </c>
      <c r="AH18" s="175" t="s">
        <v>839</v>
      </c>
      <c r="AI18" s="175" t="s">
        <v>847</v>
      </c>
      <c r="AJ18" s="175" t="s">
        <v>848</v>
      </c>
      <c r="AK18" s="175" t="s">
        <v>849</v>
      </c>
      <c r="AL18" s="175" t="s">
        <v>748</v>
      </c>
      <c r="AM18" s="175" t="s">
        <v>749</v>
      </c>
      <c r="AN18" s="175" t="s">
        <v>855</v>
      </c>
      <c r="AO18" s="175" t="s">
        <v>856</v>
      </c>
      <c r="AP18" s="175" t="s">
        <v>742</v>
      </c>
    </row>
    <row r="19" spans="1:42" s="173" customFormat="1" hidden="1" x14ac:dyDescent="0.25">
      <c r="A19" s="175" t="s">
        <v>735</v>
      </c>
      <c r="B19" s="175" t="s">
        <v>839</v>
      </c>
      <c r="C19" s="175" t="s">
        <v>841</v>
      </c>
      <c r="D19" s="175" t="s">
        <v>842</v>
      </c>
      <c r="E19" s="176" t="s">
        <v>977</v>
      </c>
      <c r="F19" s="177">
        <v>42999</v>
      </c>
      <c r="G19" s="177">
        <v>43006</v>
      </c>
      <c r="H19" s="178">
        <v>260</v>
      </c>
      <c r="I19" s="178">
        <v>11</v>
      </c>
      <c r="J19" s="175" t="s">
        <v>859</v>
      </c>
      <c r="K19" s="175" t="s">
        <v>739</v>
      </c>
      <c r="L19" s="175" t="s">
        <v>984</v>
      </c>
      <c r="M19" s="175" t="s">
        <v>975</v>
      </c>
      <c r="N19" s="175" t="s">
        <v>874</v>
      </c>
      <c r="O19" s="179">
        <v>-101647885</v>
      </c>
      <c r="P19" s="175" t="s">
        <v>64</v>
      </c>
      <c r="Q19" s="180">
        <v>-101647885</v>
      </c>
      <c r="R19" s="175" t="s">
        <v>420</v>
      </c>
      <c r="S19" s="175" t="s">
        <v>420</v>
      </c>
      <c r="T19" s="175" t="s">
        <v>432</v>
      </c>
      <c r="U19" s="175" t="s">
        <v>742</v>
      </c>
      <c r="V19" s="175" t="s">
        <v>742</v>
      </c>
      <c r="W19" s="175" t="s">
        <v>420</v>
      </c>
      <c r="X19" s="175" t="s">
        <v>853</v>
      </c>
      <c r="Y19" s="175" t="s">
        <v>742</v>
      </c>
      <c r="Z19" s="175" t="s">
        <v>854</v>
      </c>
      <c r="AA19" s="175" t="s">
        <v>742</v>
      </c>
      <c r="AB19" s="175" t="s">
        <v>742</v>
      </c>
      <c r="AC19" s="175" t="s">
        <v>742</v>
      </c>
      <c r="AD19" s="175" t="s">
        <v>742</v>
      </c>
      <c r="AE19" s="175" t="s">
        <v>742</v>
      </c>
      <c r="AF19" s="175" t="s">
        <v>742</v>
      </c>
      <c r="AG19" s="175" t="s">
        <v>742</v>
      </c>
      <c r="AH19" s="175" t="s">
        <v>839</v>
      </c>
      <c r="AI19" s="175" t="s">
        <v>847</v>
      </c>
      <c r="AJ19" s="175" t="s">
        <v>848</v>
      </c>
      <c r="AK19" s="175" t="s">
        <v>849</v>
      </c>
      <c r="AL19" s="175" t="s">
        <v>748</v>
      </c>
      <c r="AM19" s="175" t="s">
        <v>749</v>
      </c>
      <c r="AN19" s="175" t="s">
        <v>855</v>
      </c>
      <c r="AO19" s="175" t="s">
        <v>856</v>
      </c>
      <c r="AP19" s="175" t="s">
        <v>742</v>
      </c>
    </row>
    <row r="20" spans="1:42" s="173" customFormat="1" hidden="1" x14ac:dyDescent="0.25">
      <c r="A20" s="175" t="s">
        <v>735</v>
      </c>
      <c r="B20" s="175" t="s">
        <v>839</v>
      </c>
      <c r="C20" s="175" t="s">
        <v>841</v>
      </c>
      <c r="D20" s="175" t="s">
        <v>842</v>
      </c>
      <c r="E20" s="176" t="s">
        <v>977</v>
      </c>
      <c r="F20" s="177">
        <v>42999</v>
      </c>
      <c r="G20" s="177">
        <v>43006</v>
      </c>
      <c r="H20" s="178">
        <v>260</v>
      </c>
      <c r="I20" s="178">
        <v>13</v>
      </c>
      <c r="J20" s="175" t="s">
        <v>859</v>
      </c>
      <c r="K20" s="175" t="s">
        <v>739</v>
      </c>
      <c r="L20" s="175" t="s">
        <v>984</v>
      </c>
      <c r="M20" s="175" t="s">
        <v>976</v>
      </c>
      <c r="N20" s="175" t="s">
        <v>874</v>
      </c>
      <c r="O20" s="179">
        <v>-110038500</v>
      </c>
      <c r="P20" s="175" t="s">
        <v>64</v>
      </c>
      <c r="Q20" s="180">
        <v>-110038500</v>
      </c>
      <c r="R20" s="175" t="s">
        <v>420</v>
      </c>
      <c r="S20" s="175" t="s">
        <v>420</v>
      </c>
      <c r="T20" s="175" t="s">
        <v>432</v>
      </c>
      <c r="U20" s="175" t="s">
        <v>742</v>
      </c>
      <c r="V20" s="175" t="s">
        <v>742</v>
      </c>
      <c r="W20" s="175" t="s">
        <v>420</v>
      </c>
      <c r="X20" s="175" t="s">
        <v>853</v>
      </c>
      <c r="Y20" s="175" t="s">
        <v>742</v>
      </c>
      <c r="Z20" s="175" t="s">
        <v>854</v>
      </c>
      <c r="AA20" s="175" t="s">
        <v>742</v>
      </c>
      <c r="AB20" s="175" t="s">
        <v>742</v>
      </c>
      <c r="AC20" s="175" t="s">
        <v>742</v>
      </c>
      <c r="AD20" s="175" t="s">
        <v>742</v>
      </c>
      <c r="AE20" s="175" t="s">
        <v>742</v>
      </c>
      <c r="AF20" s="175" t="s">
        <v>742</v>
      </c>
      <c r="AG20" s="175" t="s">
        <v>742</v>
      </c>
      <c r="AH20" s="175" t="s">
        <v>839</v>
      </c>
      <c r="AI20" s="175" t="s">
        <v>847</v>
      </c>
      <c r="AJ20" s="175" t="s">
        <v>848</v>
      </c>
      <c r="AK20" s="175" t="s">
        <v>849</v>
      </c>
      <c r="AL20" s="175" t="s">
        <v>748</v>
      </c>
      <c r="AM20" s="175" t="s">
        <v>749</v>
      </c>
      <c r="AN20" s="175" t="s">
        <v>855</v>
      </c>
      <c r="AO20" s="175" t="s">
        <v>856</v>
      </c>
      <c r="AP20" s="175" t="s">
        <v>742</v>
      </c>
    </row>
    <row r="21" spans="1:42" s="173" customFormat="1" hidden="1" x14ac:dyDescent="0.25">
      <c r="A21" s="175" t="s">
        <v>735</v>
      </c>
      <c r="B21" s="175" t="s">
        <v>839</v>
      </c>
      <c r="C21" s="175" t="s">
        <v>841</v>
      </c>
      <c r="D21" s="175" t="s">
        <v>842</v>
      </c>
      <c r="E21" s="176" t="s">
        <v>977</v>
      </c>
      <c r="F21" s="177">
        <v>42999</v>
      </c>
      <c r="G21" s="177">
        <v>43006</v>
      </c>
      <c r="H21" s="178">
        <v>259</v>
      </c>
      <c r="I21" s="178">
        <v>7</v>
      </c>
      <c r="J21" s="175" t="s">
        <v>859</v>
      </c>
      <c r="K21" s="175" t="s">
        <v>739</v>
      </c>
      <c r="L21" s="175" t="s">
        <v>985</v>
      </c>
      <c r="M21" s="175" t="s">
        <v>861</v>
      </c>
      <c r="N21" s="175" t="s">
        <v>742</v>
      </c>
      <c r="O21" s="179">
        <v>-14414545</v>
      </c>
      <c r="P21" s="175" t="s">
        <v>846</v>
      </c>
      <c r="Q21" s="180">
        <v>-634.24</v>
      </c>
      <c r="R21" s="175" t="s">
        <v>420</v>
      </c>
      <c r="S21" s="175" t="s">
        <v>420</v>
      </c>
      <c r="T21" s="175" t="s">
        <v>432</v>
      </c>
      <c r="U21" s="175" t="s">
        <v>742</v>
      </c>
      <c r="V21" s="175" t="s">
        <v>742</v>
      </c>
      <c r="W21" s="175" t="s">
        <v>420</v>
      </c>
      <c r="X21" s="175" t="s">
        <v>853</v>
      </c>
      <c r="Y21" s="175" t="s">
        <v>742</v>
      </c>
      <c r="Z21" s="175" t="s">
        <v>862</v>
      </c>
      <c r="AA21" s="175" t="s">
        <v>742</v>
      </c>
      <c r="AB21" s="175" t="s">
        <v>742</v>
      </c>
      <c r="AC21" s="175" t="s">
        <v>742</v>
      </c>
      <c r="AD21" s="175" t="s">
        <v>742</v>
      </c>
      <c r="AE21" s="175" t="s">
        <v>742</v>
      </c>
      <c r="AF21" s="175" t="s">
        <v>742</v>
      </c>
      <c r="AG21" s="175" t="s">
        <v>742</v>
      </c>
      <c r="AH21" s="175" t="s">
        <v>839</v>
      </c>
      <c r="AI21" s="175" t="s">
        <v>847</v>
      </c>
      <c r="AJ21" s="175" t="s">
        <v>848</v>
      </c>
      <c r="AK21" s="175" t="s">
        <v>849</v>
      </c>
      <c r="AL21" s="175" t="s">
        <v>748</v>
      </c>
      <c r="AM21" s="175" t="s">
        <v>749</v>
      </c>
      <c r="AN21" s="175" t="s">
        <v>855</v>
      </c>
      <c r="AO21" s="175" t="s">
        <v>856</v>
      </c>
      <c r="AP21" s="175" t="s">
        <v>742</v>
      </c>
    </row>
    <row r="22" spans="1:42" s="173" customFormat="1" hidden="1" x14ac:dyDescent="0.25">
      <c r="A22" s="175" t="s">
        <v>735</v>
      </c>
      <c r="B22" s="175" t="s">
        <v>839</v>
      </c>
      <c r="C22" s="175" t="s">
        <v>841</v>
      </c>
      <c r="D22" s="175" t="s">
        <v>842</v>
      </c>
      <c r="E22" s="176" t="s">
        <v>977</v>
      </c>
      <c r="F22" s="177">
        <v>42993</v>
      </c>
      <c r="G22" s="177">
        <v>43006</v>
      </c>
      <c r="H22" s="178">
        <v>250</v>
      </c>
      <c r="I22" s="178">
        <v>57</v>
      </c>
      <c r="J22" s="175" t="s">
        <v>871</v>
      </c>
      <c r="K22" s="175" t="s">
        <v>739</v>
      </c>
      <c r="L22" s="175" t="s">
        <v>986</v>
      </c>
      <c r="M22" s="175" t="s">
        <v>987</v>
      </c>
      <c r="N22" s="175" t="s">
        <v>874</v>
      </c>
      <c r="O22" s="179">
        <v>34849000</v>
      </c>
      <c r="P22" s="175" t="s">
        <v>64</v>
      </c>
      <c r="Q22" s="180">
        <v>34849000</v>
      </c>
      <c r="R22" s="175" t="s">
        <v>420</v>
      </c>
      <c r="S22" s="175" t="s">
        <v>420</v>
      </c>
      <c r="T22" s="175" t="s">
        <v>432</v>
      </c>
      <c r="U22" s="175" t="s">
        <v>742</v>
      </c>
      <c r="V22" s="175" t="s">
        <v>742</v>
      </c>
      <c r="W22" s="175" t="s">
        <v>420</v>
      </c>
      <c r="X22" s="175" t="s">
        <v>853</v>
      </c>
      <c r="Y22" s="175" t="s">
        <v>742</v>
      </c>
      <c r="Z22" s="175" t="s">
        <v>854</v>
      </c>
      <c r="AA22" s="175" t="s">
        <v>742</v>
      </c>
      <c r="AB22" s="175" t="s">
        <v>742</v>
      </c>
      <c r="AC22" s="175" t="s">
        <v>742</v>
      </c>
      <c r="AD22" s="175" t="s">
        <v>742</v>
      </c>
      <c r="AE22" s="175" t="s">
        <v>742</v>
      </c>
      <c r="AF22" s="175" t="s">
        <v>742</v>
      </c>
      <c r="AG22" s="175" t="s">
        <v>742</v>
      </c>
      <c r="AH22" s="175" t="s">
        <v>839</v>
      </c>
      <c r="AI22" s="175" t="s">
        <v>847</v>
      </c>
      <c r="AJ22" s="175" t="s">
        <v>848</v>
      </c>
      <c r="AK22" s="175" t="s">
        <v>849</v>
      </c>
      <c r="AL22" s="175" t="s">
        <v>748</v>
      </c>
      <c r="AM22" s="175" t="s">
        <v>749</v>
      </c>
      <c r="AN22" s="175" t="s">
        <v>855</v>
      </c>
      <c r="AO22" s="175" t="s">
        <v>856</v>
      </c>
      <c r="AP22" s="175" t="s">
        <v>742</v>
      </c>
    </row>
    <row r="23" spans="1:42" s="173" customFormat="1" hidden="1" x14ac:dyDescent="0.25">
      <c r="A23" s="175" t="s">
        <v>735</v>
      </c>
      <c r="B23" s="175" t="s">
        <v>839</v>
      </c>
      <c r="C23" s="175" t="s">
        <v>841</v>
      </c>
      <c r="D23" s="175" t="s">
        <v>842</v>
      </c>
      <c r="E23" s="176" t="s">
        <v>977</v>
      </c>
      <c r="F23" s="177">
        <v>42993</v>
      </c>
      <c r="G23" s="177">
        <v>43006</v>
      </c>
      <c r="H23" s="178">
        <v>250</v>
      </c>
      <c r="I23" s="178">
        <v>58</v>
      </c>
      <c r="J23" s="175" t="s">
        <v>871</v>
      </c>
      <c r="K23" s="175" t="s">
        <v>739</v>
      </c>
      <c r="L23" s="175" t="s">
        <v>986</v>
      </c>
      <c r="M23" s="175" t="s">
        <v>988</v>
      </c>
      <c r="N23" s="175" t="s">
        <v>874</v>
      </c>
      <c r="O23" s="179">
        <v>35732000</v>
      </c>
      <c r="P23" s="175" t="s">
        <v>64</v>
      </c>
      <c r="Q23" s="180">
        <v>35732000</v>
      </c>
      <c r="R23" s="175" t="s">
        <v>420</v>
      </c>
      <c r="S23" s="175" t="s">
        <v>420</v>
      </c>
      <c r="T23" s="175" t="s">
        <v>432</v>
      </c>
      <c r="U23" s="175" t="s">
        <v>742</v>
      </c>
      <c r="V23" s="175" t="s">
        <v>742</v>
      </c>
      <c r="W23" s="175" t="s">
        <v>420</v>
      </c>
      <c r="X23" s="175" t="s">
        <v>853</v>
      </c>
      <c r="Y23" s="175" t="s">
        <v>742</v>
      </c>
      <c r="Z23" s="175" t="s">
        <v>854</v>
      </c>
      <c r="AA23" s="175" t="s">
        <v>742</v>
      </c>
      <c r="AB23" s="175" t="s">
        <v>742</v>
      </c>
      <c r="AC23" s="175" t="s">
        <v>742</v>
      </c>
      <c r="AD23" s="175" t="s">
        <v>742</v>
      </c>
      <c r="AE23" s="175" t="s">
        <v>742</v>
      </c>
      <c r="AF23" s="175" t="s">
        <v>742</v>
      </c>
      <c r="AG23" s="175" t="s">
        <v>742</v>
      </c>
      <c r="AH23" s="175" t="s">
        <v>839</v>
      </c>
      <c r="AI23" s="175" t="s">
        <v>847</v>
      </c>
      <c r="AJ23" s="175" t="s">
        <v>848</v>
      </c>
      <c r="AK23" s="175" t="s">
        <v>849</v>
      </c>
      <c r="AL23" s="175" t="s">
        <v>748</v>
      </c>
      <c r="AM23" s="175" t="s">
        <v>749</v>
      </c>
      <c r="AN23" s="175" t="s">
        <v>855</v>
      </c>
      <c r="AO23" s="175" t="s">
        <v>856</v>
      </c>
      <c r="AP23" s="175" t="s">
        <v>742</v>
      </c>
    </row>
    <row r="24" spans="1:42" s="173" customFormat="1" hidden="1" x14ac:dyDescent="0.25">
      <c r="A24" s="175" t="s">
        <v>735</v>
      </c>
      <c r="B24" s="175" t="s">
        <v>839</v>
      </c>
      <c r="C24" s="175" t="s">
        <v>841</v>
      </c>
      <c r="D24" s="175" t="s">
        <v>842</v>
      </c>
      <c r="E24" s="176" t="s">
        <v>977</v>
      </c>
      <c r="F24" s="177">
        <v>42993</v>
      </c>
      <c r="G24" s="177">
        <v>43006</v>
      </c>
      <c r="H24" s="178">
        <v>250</v>
      </c>
      <c r="I24" s="178">
        <v>59</v>
      </c>
      <c r="J24" s="175" t="s">
        <v>871</v>
      </c>
      <c r="K24" s="175" t="s">
        <v>739</v>
      </c>
      <c r="L24" s="175" t="s">
        <v>986</v>
      </c>
      <c r="M24" s="175" t="s">
        <v>988</v>
      </c>
      <c r="N24" s="175" t="s">
        <v>874</v>
      </c>
      <c r="O24" s="179">
        <v>3186750</v>
      </c>
      <c r="P24" s="175" t="s">
        <v>64</v>
      </c>
      <c r="Q24" s="180">
        <v>3186750</v>
      </c>
      <c r="R24" s="175" t="s">
        <v>420</v>
      </c>
      <c r="S24" s="175" t="s">
        <v>420</v>
      </c>
      <c r="T24" s="175" t="s">
        <v>432</v>
      </c>
      <c r="U24" s="175" t="s">
        <v>742</v>
      </c>
      <c r="V24" s="175" t="s">
        <v>742</v>
      </c>
      <c r="W24" s="175" t="s">
        <v>420</v>
      </c>
      <c r="X24" s="175" t="s">
        <v>853</v>
      </c>
      <c r="Y24" s="175" t="s">
        <v>742</v>
      </c>
      <c r="Z24" s="175" t="s">
        <v>854</v>
      </c>
      <c r="AA24" s="175" t="s">
        <v>742</v>
      </c>
      <c r="AB24" s="175" t="s">
        <v>742</v>
      </c>
      <c r="AC24" s="175" t="s">
        <v>742</v>
      </c>
      <c r="AD24" s="175" t="s">
        <v>742</v>
      </c>
      <c r="AE24" s="175" t="s">
        <v>742</v>
      </c>
      <c r="AF24" s="175" t="s">
        <v>742</v>
      </c>
      <c r="AG24" s="175" t="s">
        <v>742</v>
      </c>
      <c r="AH24" s="175" t="s">
        <v>839</v>
      </c>
      <c r="AI24" s="175" t="s">
        <v>847</v>
      </c>
      <c r="AJ24" s="175" t="s">
        <v>848</v>
      </c>
      <c r="AK24" s="175" t="s">
        <v>849</v>
      </c>
      <c r="AL24" s="175" t="s">
        <v>748</v>
      </c>
      <c r="AM24" s="175" t="s">
        <v>749</v>
      </c>
      <c r="AN24" s="175" t="s">
        <v>855</v>
      </c>
      <c r="AO24" s="175" t="s">
        <v>856</v>
      </c>
      <c r="AP24" s="175" t="s">
        <v>742</v>
      </c>
    </row>
    <row r="25" spans="1:42" s="173" customFormat="1" hidden="1" x14ac:dyDescent="0.25">
      <c r="A25" s="175" t="s">
        <v>735</v>
      </c>
      <c r="B25" s="175" t="s">
        <v>839</v>
      </c>
      <c r="C25" s="175" t="s">
        <v>841</v>
      </c>
      <c r="D25" s="175" t="s">
        <v>842</v>
      </c>
      <c r="E25" s="176" t="s">
        <v>977</v>
      </c>
      <c r="F25" s="177">
        <v>42993</v>
      </c>
      <c r="G25" s="177">
        <v>43006</v>
      </c>
      <c r="H25" s="178">
        <v>250</v>
      </c>
      <c r="I25" s="178">
        <v>60</v>
      </c>
      <c r="J25" s="175" t="s">
        <v>871</v>
      </c>
      <c r="K25" s="175" t="s">
        <v>739</v>
      </c>
      <c r="L25" s="175" t="s">
        <v>986</v>
      </c>
      <c r="M25" s="175" t="s">
        <v>989</v>
      </c>
      <c r="N25" s="175" t="s">
        <v>874</v>
      </c>
      <c r="O25" s="179">
        <v>101647885</v>
      </c>
      <c r="P25" s="175" t="s">
        <v>64</v>
      </c>
      <c r="Q25" s="180">
        <v>101647885</v>
      </c>
      <c r="R25" s="175" t="s">
        <v>420</v>
      </c>
      <c r="S25" s="175" t="s">
        <v>420</v>
      </c>
      <c r="T25" s="175" t="s">
        <v>432</v>
      </c>
      <c r="U25" s="175" t="s">
        <v>742</v>
      </c>
      <c r="V25" s="175" t="s">
        <v>742</v>
      </c>
      <c r="W25" s="175" t="s">
        <v>420</v>
      </c>
      <c r="X25" s="175" t="s">
        <v>853</v>
      </c>
      <c r="Y25" s="175" t="s">
        <v>742</v>
      </c>
      <c r="Z25" s="175" t="s">
        <v>854</v>
      </c>
      <c r="AA25" s="175" t="s">
        <v>742</v>
      </c>
      <c r="AB25" s="175" t="s">
        <v>742</v>
      </c>
      <c r="AC25" s="175" t="s">
        <v>742</v>
      </c>
      <c r="AD25" s="175" t="s">
        <v>742</v>
      </c>
      <c r="AE25" s="175" t="s">
        <v>742</v>
      </c>
      <c r="AF25" s="175" t="s">
        <v>742</v>
      </c>
      <c r="AG25" s="175" t="s">
        <v>742</v>
      </c>
      <c r="AH25" s="175" t="s">
        <v>839</v>
      </c>
      <c r="AI25" s="175" t="s">
        <v>847</v>
      </c>
      <c r="AJ25" s="175" t="s">
        <v>848</v>
      </c>
      <c r="AK25" s="175" t="s">
        <v>849</v>
      </c>
      <c r="AL25" s="175" t="s">
        <v>748</v>
      </c>
      <c r="AM25" s="175" t="s">
        <v>749</v>
      </c>
      <c r="AN25" s="175" t="s">
        <v>855</v>
      </c>
      <c r="AO25" s="175" t="s">
        <v>856</v>
      </c>
      <c r="AP25" s="175" t="s">
        <v>742</v>
      </c>
    </row>
    <row r="26" spans="1:42" s="173" customFormat="1" hidden="1" x14ac:dyDescent="0.25">
      <c r="A26" s="175" t="s">
        <v>735</v>
      </c>
      <c r="B26" s="175" t="s">
        <v>839</v>
      </c>
      <c r="C26" s="175" t="s">
        <v>841</v>
      </c>
      <c r="D26" s="175" t="s">
        <v>842</v>
      </c>
      <c r="E26" s="176" t="s">
        <v>977</v>
      </c>
      <c r="F26" s="177">
        <v>42993</v>
      </c>
      <c r="G26" s="177">
        <v>43006</v>
      </c>
      <c r="H26" s="178">
        <v>250</v>
      </c>
      <c r="I26" s="178">
        <v>61</v>
      </c>
      <c r="J26" s="175" t="s">
        <v>871</v>
      </c>
      <c r="K26" s="175" t="s">
        <v>739</v>
      </c>
      <c r="L26" s="175" t="s">
        <v>986</v>
      </c>
      <c r="M26" s="175" t="s">
        <v>990</v>
      </c>
      <c r="N26" s="175" t="s">
        <v>874</v>
      </c>
      <c r="O26" s="179">
        <v>110038500</v>
      </c>
      <c r="P26" s="175" t="s">
        <v>64</v>
      </c>
      <c r="Q26" s="180">
        <v>110038500</v>
      </c>
      <c r="R26" s="175" t="s">
        <v>420</v>
      </c>
      <c r="S26" s="175" t="s">
        <v>420</v>
      </c>
      <c r="T26" s="175" t="s">
        <v>432</v>
      </c>
      <c r="U26" s="175" t="s">
        <v>742</v>
      </c>
      <c r="V26" s="175" t="s">
        <v>742</v>
      </c>
      <c r="W26" s="175" t="s">
        <v>420</v>
      </c>
      <c r="X26" s="175" t="s">
        <v>853</v>
      </c>
      <c r="Y26" s="175" t="s">
        <v>742</v>
      </c>
      <c r="Z26" s="175" t="s">
        <v>854</v>
      </c>
      <c r="AA26" s="175" t="s">
        <v>742</v>
      </c>
      <c r="AB26" s="175" t="s">
        <v>742</v>
      </c>
      <c r="AC26" s="175" t="s">
        <v>742</v>
      </c>
      <c r="AD26" s="175" t="s">
        <v>742</v>
      </c>
      <c r="AE26" s="175" t="s">
        <v>742</v>
      </c>
      <c r="AF26" s="175" t="s">
        <v>742</v>
      </c>
      <c r="AG26" s="175" t="s">
        <v>742</v>
      </c>
      <c r="AH26" s="175" t="s">
        <v>839</v>
      </c>
      <c r="AI26" s="175" t="s">
        <v>847</v>
      </c>
      <c r="AJ26" s="175" t="s">
        <v>848</v>
      </c>
      <c r="AK26" s="175" t="s">
        <v>849</v>
      </c>
      <c r="AL26" s="175" t="s">
        <v>748</v>
      </c>
      <c r="AM26" s="175" t="s">
        <v>749</v>
      </c>
      <c r="AN26" s="175" t="s">
        <v>855</v>
      </c>
      <c r="AO26" s="175" t="s">
        <v>856</v>
      </c>
      <c r="AP26" s="175" t="s">
        <v>742</v>
      </c>
    </row>
    <row r="27" spans="1:42" s="173" customFormat="1" hidden="1" x14ac:dyDescent="0.25">
      <c r="A27" s="175" t="s">
        <v>735</v>
      </c>
      <c r="B27" s="175" t="s">
        <v>839</v>
      </c>
      <c r="C27" s="175" t="s">
        <v>841</v>
      </c>
      <c r="D27" s="175" t="s">
        <v>842</v>
      </c>
      <c r="E27" s="176" t="s">
        <v>991</v>
      </c>
      <c r="F27" s="177">
        <v>42979</v>
      </c>
      <c r="G27" s="177">
        <v>42979</v>
      </c>
      <c r="H27" s="178">
        <v>247</v>
      </c>
      <c r="I27" s="178">
        <v>1</v>
      </c>
      <c r="J27" s="175" t="s">
        <v>843</v>
      </c>
      <c r="K27" s="175" t="s">
        <v>844</v>
      </c>
      <c r="L27" s="175" t="s">
        <v>742</v>
      </c>
      <c r="M27" s="175" t="s">
        <v>845</v>
      </c>
      <c r="N27" s="175" t="s">
        <v>874</v>
      </c>
      <c r="O27" s="179">
        <v>-1</v>
      </c>
      <c r="P27" s="175" t="s">
        <v>846</v>
      </c>
      <c r="Q27" s="180"/>
      <c r="R27" s="175" t="s">
        <v>420</v>
      </c>
      <c r="S27" s="175" t="s">
        <v>420</v>
      </c>
      <c r="T27" s="175" t="s">
        <v>432</v>
      </c>
      <c r="U27" s="175" t="s">
        <v>742</v>
      </c>
      <c r="V27" s="175" t="s">
        <v>742</v>
      </c>
      <c r="W27" s="175" t="s">
        <v>420</v>
      </c>
      <c r="X27" s="181" t="s">
        <v>742</v>
      </c>
      <c r="Y27" s="175" t="s">
        <v>742</v>
      </c>
      <c r="Z27" s="181" t="s">
        <v>742</v>
      </c>
      <c r="AA27" s="175" t="s">
        <v>742</v>
      </c>
      <c r="AB27" s="175" t="s">
        <v>742</v>
      </c>
      <c r="AC27" s="175" t="s">
        <v>742</v>
      </c>
      <c r="AD27" s="175" t="s">
        <v>742</v>
      </c>
      <c r="AE27" s="175" t="s">
        <v>742</v>
      </c>
      <c r="AF27" s="175" t="s">
        <v>742</v>
      </c>
      <c r="AG27" s="175" t="s">
        <v>742</v>
      </c>
      <c r="AH27" s="175" t="s">
        <v>839</v>
      </c>
      <c r="AI27" s="175" t="s">
        <v>847</v>
      </c>
      <c r="AJ27" s="175" t="s">
        <v>848</v>
      </c>
      <c r="AK27" s="175" t="s">
        <v>849</v>
      </c>
      <c r="AL27" s="175" t="s">
        <v>748</v>
      </c>
      <c r="AM27" s="175" t="s">
        <v>749</v>
      </c>
      <c r="AN27" s="175" t="s">
        <v>742</v>
      </c>
      <c r="AO27" s="175" t="s">
        <v>742</v>
      </c>
      <c r="AP27" s="175" t="s">
        <v>742</v>
      </c>
    </row>
    <row r="28" spans="1:42" s="173" customFormat="1" x14ac:dyDescent="0.25">
      <c r="A28" s="175" t="s">
        <v>735</v>
      </c>
      <c r="B28" s="175" t="s">
        <v>839</v>
      </c>
      <c r="C28" s="175" t="s">
        <v>841</v>
      </c>
      <c r="D28" s="175" t="s">
        <v>842</v>
      </c>
      <c r="E28" s="176" t="s">
        <v>991</v>
      </c>
      <c r="F28" s="177">
        <v>42978</v>
      </c>
      <c r="G28" s="177">
        <v>42979</v>
      </c>
      <c r="H28" s="178">
        <v>245</v>
      </c>
      <c r="I28" s="178">
        <v>3</v>
      </c>
      <c r="J28" s="175" t="s">
        <v>859</v>
      </c>
      <c r="K28" s="175" t="s">
        <v>739</v>
      </c>
      <c r="L28" s="175" t="s">
        <v>992</v>
      </c>
      <c r="M28" s="175" t="s">
        <v>993</v>
      </c>
      <c r="N28" s="175" t="s">
        <v>742</v>
      </c>
      <c r="O28" s="179">
        <v>-120655909</v>
      </c>
      <c r="P28" s="175" t="s">
        <v>846</v>
      </c>
      <c r="Q28" s="180">
        <v>-5308.86</v>
      </c>
      <c r="R28" s="175" t="s">
        <v>420</v>
      </c>
      <c r="S28" s="175" t="s">
        <v>420</v>
      </c>
      <c r="T28" s="175" t="s">
        <v>432</v>
      </c>
      <c r="U28" s="175" t="s">
        <v>742</v>
      </c>
      <c r="V28" s="175" t="s">
        <v>742</v>
      </c>
      <c r="W28" s="175" t="s">
        <v>420</v>
      </c>
      <c r="X28" s="175" t="s">
        <v>853</v>
      </c>
      <c r="Y28" s="175" t="s">
        <v>742</v>
      </c>
      <c r="Z28" s="175" t="s">
        <v>865</v>
      </c>
      <c r="AA28" s="175" t="s">
        <v>742</v>
      </c>
      <c r="AB28" s="175" t="s">
        <v>742</v>
      </c>
      <c r="AC28" s="175" t="s">
        <v>742</v>
      </c>
      <c r="AD28" s="175" t="s">
        <v>742</v>
      </c>
      <c r="AE28" s="175" t="s">
        <v>742</v>
      </c>
      <c r="AF28" s="175" t="s">
        <v>742</v>
      </c>
      <c r="AG28" s="175" t="s">
        <v>742</v>
      </c>
      <c r="AH28" s="175" t="s">
        <v>839</v>
      </c>
      <c r="AI28" s="175" t="s">
        <v>847</v>
      </c>
      <c r="AJ28" s="175" t="s">
        <v>848</v>
      </c>
      <c r="AK28" s="175" t="s">
        <v>849</v>
      </c>
      <c r="AL28" s="175" t="s">
        <v>748</v>
      </c>
      <c r="AM28" s="175" t="s">
        <v>749</v>
      </c>
      <c r="AN28" s="175" t="s">
        <v>855</v>
      </c>
      <c r="AO28" s="175" t="s">
        <v>856</v>
      </c>
      <c r="AP28" s="175" t="s">
        <v>742</v>
      </c>
    </row>
    <row r="29" spans="1:42" s="173" customFormat="1" hidden="1" x14ac:dyDescent="0.25">
      <c r="A29" s="175" t="s">
        <v>735</v>
      </c>
      <c r="B29" s="175" t="s">
        <v>839</v>
      </c>
      <c r="C29" s="175" t="s">
        <v>841</v>
      </c>
      <c r="D29" s="175" t="s">
        <v>842</v>
      </c>
      <c r="E29" s="176" t="s">
        <v>991</v>
      </c>
      <c r="F29" s="177">
        <v>42978</v>
      </c>
      <c r="G29" s="177">
        <v>42979</v>
      </c>
      <c r="H29" s="178">
        <v>245</v>
      </c>
      <c r="I29" s="178">
        <v>4</v>
      </c>
      <c r="J29" s="175" t="s">
        <v>859</v>
      </c>
      <c r="K29" s="175" t="s">
        <v>739</v>
      </c>
      <c r="L29" s="175" t="s">
        <v>992</v>
      </c>
      <c r="M29" s="175" t="s">
        <v>994</v>
      </c>
      <c r="N29" s="175" t="s">
        <v>742</v>
      </c>
      <c r="O29" s="179">
        <v>-15775682</v>
      </c>
      <c r="P29" s="175" t="s">
        <v>846</v>
      </c>
      <c r="Q29" s="180">
        <v>-694.13</v>
      </c>
      <c r="R29" s="175" t="s">
        <v>420</v>
      </c>
      <c r="S29" s="175" t="s">
        <v>420</v>
      </c>
      <c r="T29" s="175" t="s">
        <v>432</v>
      </c>
      <c r="U29" s="175" t="s">
        <v>742</v>
      </c>
      <c r="V29" s="175" t="s">
        <v>742</v>
      </c>
      <c r="W29" s="175" t="s">
        <v>420</v>
      </c>
      <c r="X29" s="175" t="s">
        <v>853</v>
      </c>
      <c r="Y29" s="175" t="s">
        <v>742</v>
      </c>
      <c r="Z29" s="175" t="s">
        <v>867</v>
      </c>
      <c r="AA29" s="175" t="s">
        <v>742</v>
      </c>
      <c r="AB29" s="175" t="s">
        <v>742</v>
      </c>
      <c r="AC29" s="175" t="s">
        <v>742</v>
      </c>
      <c r="AD29" s="175" t="s">
        <v>742</v>
      </c>
      <c r="AE29" s="175" t="s">
        <v>742</v>
      </c>
      <c r="AF29" s="175" t="s">
        <v>742</v>
      </c>
      <c r="AG29" s="175" t="s">
        <v>742</v>
      </c>
      <c r="AH29" s="175" t="s">
        <v>839</v>
      </c>
      <c r="AI29" s="175" t="s">
        <v>847</v>
      </c>
      <c r="AJ29" s="175" t="s">
        <v>848</v>
      </c>
      <c r="AK29" s="175" t="s">
        <v>849</v>
      </c>
      <c r="AL29" s="175" t="s">
        <v>748</v>
      </c>
      <c r="AM29" s="175" t="s">
        <v>749</v>
      </c>
      <c r="AN29" s="175" t="s">
        <v>855</v>
      </c>
      <c r="AO29" s="175" t="s">
        <v>856</v>
      </c>
      <c r="AP29" s="175" t="s">
        <v>742</v>
      </c>
    </row>
    <row r="30" spans="1:42" s="173" customFormat="1" hidden="1" x14ac:dyDescent="0.25">
      <c r="A30" s="175" t="s">
        <v>735</v>
      </c>
      <c r="B30" s="175" t="s">
        <v>839</v>
      </c>
      <c r="C30" s="175" t="s">
        <v>841</v>
      </c>
      <c r="D30" s="175" t="s">
        <v>842</v>
      </c>
      <c r="E30" s="176" t="s">
        <v>991</v>
      </c>
      <c r="F30" s="177">
        <v>42965</v>
      </c>
      <c r="G30" s="177">
        <v>42978</v>
      </c>
      <c r="H30" s="178">
        <v>232</v>
      </c>
      <c r="I30" s="178">
        <v>43</v>
      </c>
      <c r="J30" s="175" t="s">
        <v>850</v>
      </c>
      <c r="K30" s="175" t="s">
        <v>739</v>
      </c>
      <c r="L30" s="175" t="s">
        <v>995</v>
      </c>
      <c r="M30" s="175" t="s">
        <v>987</v>
      </c>
      <c r="N30" s="175" t="s">
        <v>874</v>
      </c>
      <c r="O30" s="179">
        <v>-34849000</v>
      </c>
      <c r="P30" s="175" t="s">
        <v>64</v>
      </c>
      <c r="Q30" s="180">
        <v>-34849000</v>
      </c>
      <c r="R30" s="175" t="s">
        <v>420</v>
      </c>
      <c r="S30" s="175" t="s">
        <v>420</v>
      </c>
      <c r="T30" s="175" t="s">
        <v>432</v>
      </c>
      <c r="U30" s="175" t="s">
        <v>742</v>
      </c>
      <c r="V30" s="175" t="s">
        <v>742</v>
      </c>
      <c r="W30" s="175" t="s">
        <v>420</v>
      </c>
      <c r="X30" s="175" t="s">
        <v>853</v>
      </c>
      <c r="Y30" s="175" t="s">
        <v>742</v>
      </c>
      <c r="Z30" s="175" t="s">
        <v>854</v>
      </c>
      <c r="AA30" s="175" t="s">
        <v>742</v>
      </c>
      <c r="AB30" s="175" t="s">
        <v>742</v>
      </c>
      <c r="AC30" s="175" t="s">
        <v>742</v>
      </c>
      <c r="AD30" s="175" t="s">
        <v>742</v>
      </c>
      <c r="AE30" s="175" t="s">
        <v>742</v>
      </c>
      <c r="AF30" s="175" t="s">
        <v>742</v>
      </c>
      <c r="AG30" s="175" t="s">
        <v>742</v>
      </c>
      <c r="AH30" s="175" t="s">
        <v>839</v>
      </c>
      <c r="AI30" s="175" t="s">
        <v>847</v>
      </c>
      <c r="AJ30" s="175" t="s">
        <v>848</v>
      </c>
      <c r="AK30" s="175" t="s">
        <v>849</v>
      </c>
      <c r="AL30" s="175" t="s">
        <v>748</v>
      </c>
      <c r="AM30" s="175" t="s">
        <v>749</v>
      </c>
      <c r="AN30" s="175" t="s">
        <v>855</v>
      </c>
      <c r="AO30" s="175" t="s">
        <v>856</v>
      </c>
      <c r="AP30" s="175" t="s">
        <v>742</v>
      </c>
    </row>
    <row r="31" spans="1:42" s="173" customFormat="1" hidden="1" x14ac:dyDescent="0.25">
      <c r="A31" s="175" t="s">
        <v>735</v>
      </c>
      <c r="B31" s="175" t="s">
        <v>839</v>
      </c>
      <c r="C31" s="175" t="s">
        <v>841</v>
      </c>
      <c r="D31" s="175" t="s">
        <v>842</v>
      </c>
      <c r="E31" s="176" t="s">
        <v>991</v>
      </c>
      <c r="F31" s="177">
        <v>42965</v>
      </c>
      <c r="G31" s="177">
        <v>42978</v>
      </c>
      <c r="H31" s="178">
        <v>232</v>
      </c>
      <c r="I31" s="178">
        <v>94</v>
      </c>
      <c r="J31" s="175" t="s">
        <v>850</v>
      </c>
      <c r="K31" s="175" t="s">
        <v>739</v>
      </c>
      <c r="L31" s="175" t="s">
        <v>995</v>
      </c>
      <c r="M31" s="175" t="s">
        <v>988</v>
      </c>
      <c r="N31" s="175" t="s">
        <v>874</v>
      </c>
      <c r="O31" s="179">
        <v>-35732000</v>
      </c>
      <c r="P31" s="175" t="s">
        <v>64</v>
      </c>
      <c r="Q31" s="180">
        <v>-35732000</v>
      </c>
      <c r="R31" s="175" t="s">
        <v>420</v>
      </c>
      <c r="S31" s="175" t="s">
        <v>420</v>
      </c>
      <c r="T31" s="175" t="s">
        <v>432</v>
      </c>
      <c r="U31" s="175" t="s">
        <v>742</v>
      </c>
      <c r="V31" s="175" t="s">
        <v>742</v>
      </c>
      <c r="W31" s="175" t="s">
        <v>420</v>
      </c>
      <c r="X31" s="175" t="s">
        <v>853</v>
      </c>
      <c r="Y31" s="175" t="s">
        <v>742</v>
      </c>
      <c r="Z31" s="175" t="s">
        <v>854</v>
      </c>
      <c r="AA31" s="175" t="s">
        <v>742</v>
      </c>
      <c r="AB31" s="175" t="s">
        <v>742</v>
      </c>
      <c r="AC31" s="175" t="s">
        <v>742</v>
      </c>
      <c r="AD31" s="175" t="s">
        <v>742</v>
      </c>
      <c r="AE31" s="175" t="s">
        <v>742</v>
      </c>
      <c r="AF31" s="175" t="s">
        <v>742</v>
      </c>
      <c r="AG31" s="175" t="s">
        <v>742</v>
      </c>
      <c r="AH31" s="175" t="s">
        <v>839</v>
      </c>
      <c r="AI31" s="175" t="s">
        <v>847</v>
      </c>
      <c r="AJ31" s="175" t="s">
        <v>848</v>
      </c>
      <c r="AK31" s="175" t="s">
        <v>849</v>
      </c>
      <c r="AL31" s="175" t="s">
        <v>748</v>
      </c>
      <c r="AM31" s="175" t="s">
        <v>749</v>
      </c>
      <c r="AN31" s="175" t="s">
        <v>855</v>
      </c>
      <c r="AO31" s="175" t="s">
        <v>856</v>
      </c>
      <c r="AP31" s="175" t="s">
        <v>742</v>
      </c>
    </row>
    <row r="32" spans="1:42" s="173" customFormat="1" hidden="1" x14ac:dyDescent="0.25">
      <c r="A32" s="175" t="s">
        <v>735</v>
      </c>
      <c r="B32" s="175" t="s">
        <v>839</v>
      </c>
      <c r="C32" s="175" t="s">
        <v>841</v>
      </c>
      <c r="D32" s="175" t="s">
        <v>842</v>
      </c>
      <c r="E32" s="176" t="s">
        <v>991</v>
      </c>
      <c r="F32" s="177">
        <v>42965</v>
      </c>
      <c r="G32" s="177">
        <v>42978</v>
      </c>
      <c r="H32" s="178">
        <v>232</v>
      </c>
      <c r="I32" s="178">
        <v>95</v>
      </c>
      <c r="J32" s="175" t="s">
        <v>850</v>
      </c>
      <c r="K32" s="175" t="s">
        <v>739</v>
      </c>
      <c r="L32" s="175" t="s">
        <v>995</v>
      </c>
      <c r="M32" s="175" t="s">
        <v>988</v>
      </c>
      <c r="N32" s="175" t="s">
        <v>874</v>
      </c>
      <c r="O32" s="179">
        <v>-3186750</v>
      </c>
      <c r="P32" s="175" t="s">
        <v>64</v>
      </c>
      <c r="Q32" s="180">
        <v>-3186750</v>
      </c>
      <c r="R32" s="175" t="s">
        <v>420</v>
      </c>
      <c r="S32" s="175" t="s">
        <v>420</v>
      </c>
      <c r="T32" s="175" t="s">
        <v>432</v>
      </c>
      <c r="U32" s="175" t="s">
        <v>742</v>
      </c>
      <c r="V32" s="175" t="s">
        <v>742</v>
      </c>
      <c r="W32" s="175" t="s">
        <v>420</v>
      </c>
      <c r="X32" s="175" t="s">
        <v>853</v>
      </c>
      <c r="Y32" s="175" t="s">
        <v>742</v>
      </c>
      <c r="Z32" s="175" t="s">
        <v>854</v>
      </c>
      <c r="AA32" s="175" t="s">
        <v>742</v>
      </c>
      <c r="AB32" s="175" t="s">
        <v>742</v>
      </c>
      <c r="AC32" s="175" t="s">
        <v>742</v>
      </c>
      <c r="AD32" s="175" t="s">
        <v>742</v>
      </c>
      <c r="AE32" s="175" t="s">
        <v>742</v>
      </c>
      <c r="AF32" s="175" t="s">
        <v>742</v>
      </c>
      <c r="AG32" s="175" t="s">
        <v>742</v>
      </c>
      <c r="AH32" s="175" t="s">
        <v>839</v>
      </c>
      <c r="AI32" s="175" t="s">
        <v>847</v>
      </c>
      <c r="AJ32" s="175" t="s">
        <v>848</v>
      </c>
      <c r="AK32" s="175" t="s">
        <v>849</v>
      </c>
      <c r="AL32" s="175" t="s">
        <v>748</v>
      </c>
      <c r="AM32" s="175" t="s">
        <v>749</v>
      </c>
      <c r="AN32" s="175" t="s">
        <v>855</v>
      </c>
      <c r="AO32" s="175" t="s">
        <v>856</v>
      </c>
      <c r="AP32" s="175" t="s">
        <v>742</v>
      </c>
    </row>
    <row r="33" spans="1:42" s="173" customFormat="1" hidden="1" x14ac:dyDescent="0.25">
      <c r="A33" s="175" t="s">
        <v>735</v>
      </c>
      <c r="B33" s="175" t="s">
        <v>839</v>
      </c>
      <c r="C33" s="175" t="s">
        <v>841</v>
      </c>
      <c r="D33" s="175" t="s">
        <v>842</v>
      </c>
      <c r="E33" s="176" t="s">
        <v>991</v>
      </c>
      <c r="F33" s="177">
        <v>42965</v>
      </c>
      <c r="G33" s="177">
        <v>42977</v>
      </c>
      <c r="H33" s="178">
        <v>229</v>
      </c>
      <c r="I33" s="178">
        <v>25</v>
      </c>
      <c r="J33" s="175" t="s">
        <v>871</v>
      </c>
      <c r="K33" s="175" t="s">
        <v>739</v>
      </c>
      <c r="L33" s="175" t="s">
        <v>996</v>
      </c>
      <c r="M33" s="175" t="s">
        <v>997</v>
      </c>
      <c r="N33" s="175" t="s">
        <v>874</v>
      </c>
      <c r="O33" s="179">
        <v>101647885</v>
      </c>
      <c r="P33" s="175" t="s">
        <v>64</v>
      </c>
      <c r="Q33" s="180">
        <v>101647885</v>
      </c>
      <c r="R33" s="175" t="s">
        <v>420</v>
      </c>
      <c r="S33" s="175" t="s">
        <v>420</v>
      </c>
      <c r="T33" s="175" t="s">
        <v>432</v>
      </c>
      <c r="U33" s="175" t="s">
        <v>742</v>
      </c>
      <c r="V33" s="175" t="s">
        <v>742</v>
      </c>
      <c r="W33" s="175" t="s">
        <v>420</v>
      </c>
      <c r="X33" s="175" t="s">
        <v>853</v>
      </c>
      <c r="Y33" s="175" t="s">
        <v>742</v>
      </c>
      <c r="Z33" s="175" t="s">
        <v>854</v>
      </c>
      <c r="AA33" s="175" t="s">
        <v>742</v>
      </c>
      <c r="AB33" s="175" t="s">
        <v>742</v>
      </c>
      <c r="AC33" s="175" t="s">
        <v>742</v>
      </c>
      <c r="AD33" s="175" t="s">
        <v>742</v>
      </c>
      <c r="AE33" s="175" t="s">
        <v>742</v>
      </c>
      <c r="AF33" s="175" t="s">
        <v>742</v>
      </c>
      <c r="AG33" s="175" t="s">
        <v>742</v>
      </c>
      <c r="AH33" s="175" t="s">
        <v>839</v>
      </c>
      <c r="AI33" s="175" t="s">
        <v>847</v>
      </c>
      <c r="AJ33" s="175" t="s">
        <v>848</v>
      </c>
      <c r="AK33" s="175" t="s">
        <v>849</v>
      </c>
      <c r="AL33" s="175" t="s">
        <v>748</v>
      </c>
      <c r="AM33" s="175" t="s">
        <v>749</v>
      </c>
      <c r="AN33" s="175" t="s">
        <v>855</v>
      </c>
      <c r="AO33" s="175" t="s">
        <v>856</v>
      </c>
      <c r="AP33" s="175" t="s">
        <v>742</v>
      </c>
    </row>
    <row r="34" spans="1:42" s="173" customFormat="1" hidden="1" x14ac:dyDescent="0.25">
      <c r="A34" s="175" t="s">
        <v>735</v>
      </c>
      <c r="B34" s="175" t="s">
        <v>839</v>
      </c>
      <c r="C34" s="175" t="s">
        <v>841</v>
      </c>
      <c r="D34" s="175" t="s">
        <v>842</v>
      </c>
      <c r="E34" s="176" t="s">
        <v>991</v>
      </c>
      <c r="F34" s="177">
        <v>42965</v>
      </c>
      <c r="G34" s="177">
        <v>42977</v>
      </c>
      <c r="H34" s="178">
        <v>229</v>
      </c>
      <c r="I34" s="178">
        <v>26</v>
      </c>
      <c r="J34" s="175" t="s">
        <v>871</v>
      </c>
      <c r="K34" s="175" t="s">
        <v>739</v>
      </c>
      <c r="L34" s="175" t="s">
        <v>996</v>
      </c>
      <c r="M34" s="175" t="s">
        <v>998</v>
      </c>
      <c r="N34" s="175" t="s">
        <v>874</v>
      </c>
      <c r="O34" s="179">
        <v>110038500</v>
      </c>
      <c r="P34" s="175" t="s">
        <v>64</v>
      </c>
      <c r="Q34" s="180">
        <v>110038500</v>
      </c>
      <c r="R34" s="175" t="s">
        <v>420</v>
      </c>
      <c r="S34" s="175" t="s">
        <v>420</v>
      </c>
      <c r="T34" s="175" t="s">
        <v>432</v>
      </c>
      <c r="U34" s="175" t="s">
        <v>742</v>
      </c>
      <c r="V34" s="175" t="s">
        <v>742</v>
      </c>
      <c r="W34" s="175" t="s">
        <v>420</v>
      </c>
      <c r="X34" s="175" t="s">
        <v>853</v>
      </c>
      <c r="Y34" s="175" t="s">
        <v>742</v>
      </c>
      <c r="Z34" s="175" t="s">
        <v>854</v>
      </c>
      <c r="AA34" s="175" t="s">
        <v>742</v>
      </c>
      <c r="AB34" s="175" t="s">
        <v>742</v>
      </c>
      <c r="AC34" s="175" t="s">
        <v>742</v>
      </c>
      <c r="AD34" s="175" t="s">
        <v>742</v>
      </c>
      <c r="AE34" s="175" t="s">
        <v>742</v>
      </c>
      <c r="AF34" s="175" t="s">
        <v>742</v>
      </c>
      <c r="AG34" s="175" t="s">
        <v>742</v>
      </c>
      <c r="AH34" s="175" t="s">
        <v>839</v>
      </c>
      <c r="AI34" s="175" t="s">
        <v>847</v>
      </c>
      <c r="AJ34" s="175" t="s">
        <v>848</v>
      </c>
      <c r="AK34" s="175" t="s">
        <v>849</v>
      </c>
      <c r="AL34" s="175" t="s">
        <v>748</v>
      </c>
      <c r="AM34" s="175" t="s">
        <v>749</v>
      </c>
      <c r="AN34" s="175" t="s">
        <v>855</v>
      </c>
      <c r="AO34" s="175" t="s">
        <v>856</v>
      </c>
      <c r="AP34" s="175" t="s">
        <v>742</v>
      </c>
    </row>
    <row r="35" spans="1:42" s="173" customFormat="1" hidden="1" x14ac:dyDescent="0.25">
      <c r="A35" s="175" t="s">
        <v>735</v>
      </c>
      <c r="B35" s="175" t="s">
        <v>839</v>
      </c>
      <c r="C35" s="175" t="s">
        <v>841</v>
      </c>
      <c r="D35" s="175" t="s">
        <v>842</v>
      </c>
      <c r="E35" s="176" t="s">
        <v>991</v>
      </c>
      <c r="F35" s="177">
        <v>42965</v>
      </c>
      <c r="G35" s="177">
        <v>42977</v>
      </c>
      <c r="H35" s="178">
        <v>229</v>
      </c>
      <c r="I35" s="178">
        <v>27</v>
      </c>
      <c r="J35" s="175" t="s">
        <v>871</v>
      </c>
      <c r="K35" s="175" t="s">
        <v>739</v>
      </c>
      <c r="L35" s="175" t="s">
        <v>996</v>
      </c>
      <c r="M35" s="175" t="s">
        <v>999</v>
      </c>
      <c r="N35" s="175" t="s">
        <v>874</v>
      </c>
      <c r="O35" s="179">
        <v>35232000</v>
      </c>
      <c r="P35" s="175" t="s">
        <v>64</v>
      </c>
      <c r="Q35" s="180">
        <v>35232000</v>
      </c>
      <c r="R35" s="175" t="s">
        <v>420</v>
      </c>
      <c r="S35" s="175" t="s">
        <v>420</v>
      </c>
      <c r="T35" s="175" t="s">
        <v>432</v>
      </c>
      <c r="U35" s="175" t="s">
        <v>742</v>
      </c>
      <c r="V35" s="175" t="s">
        <v>742</v>
      </c>
      <c r="W35" s="175" t="s">
        <v>420</v>
      </c>
      <c r="X35" s="175" t="s">
        <v>853</v>
      </c>
      <c r="Y35" s="175" t="s">
        <v>742</v>
      </c>
      <c r="Z35" s="175" t="s">
        <v>854</v>
      </c>
      <c r="AA35" s="175" t="s">
        <v>742</v>
      </c>
      <c r="AB35" s="175" t="s">
        <v>742</v>
      </c>
      <c r="AC35" s="175" t="s">
        <v>742</v>
      </c>
      <c r="AD35" s="175" t="s">
        <v>742</v>
      </c>
      <c r="AE35" s="175" t="s">
        <v>742</v>
      </c>
      <c r="AF35" s="175" t="s">
        <v>742</v>
      </c>
      <c r="AG35" s="175" t="s">
        <v>742</v>
      </c>
      <c r="AH35" s="175" t="s">
        <v>839</v>
      </c>
      <c r="AI35" s="175" t="s">
        <v>847</v>
      </c>
      <c r="AJ35" s="175" t="s">
        <v>848</v>
      </c>
      <c r="AK35" s="175" t="s">
        <v>849</v>
      </c>
      <c r="AL35" s="175" t="s">
        <v>748</v>
      </c>
      <c r="AM35" s="175" t="s">
        <v>749</v>
      </c>
      <c r="AN35" s="175" t="s">
        <v>855</v>
      </c>
      <c r="AO35" s="175" t="s">
        <v>856</v>
      </c>
      <c r="AP35" s="175" t="s">
        <v>742</v>
      </c>
    </row>
    <row r="36" spans="1:42" s="173" customFormat="1" hidden="1" x14ac:dyDescent="0.25">
      <c r="A36" s="175" t="s">
        <v>735</v>
      </c>
      <c r="B36" s="175" t="s">
        <v>839</v>
      </c>
      <c r="C36" s="175" t="s">
        <v>841</v>
      </c>
      <c r="D36" s="175" t="s">
        <v>842</v>
      </c>
      <c r="E36" s="176" t="s">
        <v>991</v>
      </c>
      <c r="F36" s="177">
        <v>42965</v>
      </c>
      <c r="G36" s="177">
        <v>42977</v>
      </c>
      <c r="H36" s="178">
        <v>229</v>
      </c>
      <c r="I36" s="178">
        <v>28</v>
      </c>
      <c r="J36" s="175" t="s">
        <v>871</v>
      </c>
      <c r="K36" s="175" t="s">
        <v>739</v>
      </c>
      <c r="L36" s="175" t="s">
        <v>996</v>
      </c>
      <c r="M36" s="175" t="s">
        <v>1000</v>
      </c>
      <c r="N36" s="175" t="s">
        <v>874</v>
      </c>
      <c r="O36" s="179">
        <v>36115000</v>
      </c>
      <c r="P36" s="175" t="s">
        <v>64</v>
      </c>
      <c r="Q36" s="180">
        <v>36115000</v>
      </c>
      <c r="R36" s="175" t="s">
        <v>420</v>
      </c>
      <c r="S36" s="175" t="s">
        <v>420</v>
      </c>
      <c r="T36" s="175" t="s">
        <v>432</v>
      </c>
      <c r="U36" s="175" t="s">
        <v>742</v>
      </c>
      <c r="V36" s="175" t="s">
        <v>742</v>
      </c>
      <c r="W36" s="175" t="s">
        <v>420</v>
      </c>
      <c r="X36" s="175" t="s">
        <v>853</v>
      </c>
      <c r="Y36" s="175" t="s">
        <v>742</v>
      </c>
      <c r="Z36" s="175" t="s">
        <v>854</v>
      </c>
      <c r="AA36" s="175" t="s">
        <v>742</v>
      </c>
      <c r="AB36" s="175" t="s">
        <v>742</v>
      </c>
      <c r="AC36" s="175" t="s">
        <v>742</v>
      </c>
      <c r="AD36" s="175" t="s">
        <v>742</v>
      </c>
      <c r="AE36" s="175" t="s">
        <v>742</v>
      </c>
      <c r="AF36" s="175" t="s">
        <v>742</v>
      </c>
      <c r="AG36" s="175" t="s">
        <v>742</v>
      </c>
      <c r="AH36" s="175" t="s">
        <v>839</v>
      </c>
      <c r="AI36" s="175" t="s">
        <v>847</v>
      </c>
      <c r="AJ36" s="175" t="s">
        <v>848</v>
      </c>
      <c r="AK36" s="175" t="s">
        <v>849</v>
      </c>
      <c r="AL36" s="175" t="s">
        <v>748</v>
      </c>
      <c r="AM36" s="175" t="s">
        <v>749</v>
      </c>
      <c r="AN36" s="175" t="s">
        <v>855</v>
      </c>
      <c r="AO36" s="175" t="s">
        <v>856</v>
      </c>
      <c r="AP36" s="175" t="s">
        <v>742</v>
      </c>
    </row>
    <row r="37" spans="1:42" s="173" customFormat="1" hidden="1" x14ac:dyDescent="0.25">
      <c r="A37" s="175" t="s">
        <v>735</v>
      </c>
      <c r="B37" s="175" t="s">
        <v>839</v>
      </c>
      <c r="C37" s="175" t="s">
        <v>841</v>
      </c>
      <c r="D37" s="175" t="s">
        <v>842</v>
      </c>
      <c r="E37" s="176" t="s">
        <v>991</v>
      </c>
      <c r="F37" s="177">
        <v>42965</v>
      </c>
      <c r="G37" s="177">
        <v>42977</v>
      </c>
      <c r="H37" s="178">
        <v>229</v>
      </c>
      <c r="I37" s="178">
        <v>29</v>
      </c>
      <c r="J37" s="175" t="s">
        <v>871</v>
      </c>
      <c r="K37" s="175" t="s">
        <v>739</v>
      </c>
      <c r="L37" s="175" t="s">
        <v>996</v>
      </c>
      <c r="M37" s="175" t="s">
        <v>1000</v>
      </c>
      <c r="N37" s="175" t="s">
        <v>874</v>
      </c>
      <c r="O37" s="179">
        <v>3186750</v>
      </c>
      <c r="P37" s="175" t="s">
        <v>64</v>
      </c>
      <c r="Q37" s="180">
        <v>3186750</v>
      </c>
      <c r="R37" s="175" t="s">
        <v>420</v>
      </c>
      <c r="S37" s="175" t="s">
        <v>420</v>
      </c>
      <c r="T37" s="175" t="s">
        <v>432</v>
      </c>
      <c r="U37" s="175" t="s">
        <v>742</v>
      </c>
      <c r="V37" s="175" t="s">
        <v>742</v>
      </c>
      <c r="W37" s="175" t="s">
        <v>420</v>
      </c>
      <c r="X37" s="175" t="s">
        <v>853</v>
      </c>
      <c r="Y37" s="175" t="s">
        <v>742</v>
      </c>
      <c r="Z37" s="175" t="s">
        <v>854</v>
      </c>
      <c r="AA37" s="175" t="s">
        <v>742</v>
      </c>
      <c r="AB37" s="175" t="s">
        <v>742</v>
      </c>
      <c r="AC37" s="175" t="s">
        <v>742</v>
      </c>
      <c r="AD37" s="175" t="s">
        <v>742</v>
      </c>
      <c r="AE37" s="175" t="s">
        <v>742</v>
      </c>
      <c r="AF37" s="175" t="s">
        <v>742</v>
      </c>
      <c r="AG37" s="175" t="s">
        <v>742</v>
      </c>
      <c r="AH37" s="175" t="s">
        <v>839</v>
      </c>
      <c r="AI37" s="175" t="s">
        <v>847</v>
      </c>
      <c r="AJ37" s="175" t="s">
        <v>848</v>
      </c>
      <c r="AK37" s="175" t="s">
        <v>849</v>
      </c>
      <c r="AL37" s="175" t="s">
        <v>748</v>
      </c>
      <c r="AM37" s="175" t="s">
        <v>749</v>
      </c>
      <c r="AN37" s="175" t="s">
        <v>855</v>
      </c>
      <c r="AO37" s="175" t="s">
        <v>856</v>
      </c>
      <c r="AP37" s="175" t="s">
        <v>742</v>
      </c>
    </row>
    <row r="38" spans="1:42" s="173" customFormat="1" hidden="1" x14ac:dyDescent="0.25">
      <c r="A38" s="175" t="s">
        <v>735</v>
      </c>
      <c r="B38" s="175" t="s">
        <v>839</v>
      </c>
      <c r="C38" s="175" t="s">
        <v>841</v>
      </c>
      <c r="D38" s="175" t="s">
        <v>842</v>
      </c>
      <c r="E38" s="176" t="s">
        <v>991</v>
      </c>
      <c r="F38" s="177">
        <v>42970</v>
      </c>
      <c r="G38" s="177">
        <v>42977</v>
      </c>
      <c r="H38" s="178">
        <v>228</v>
      </c>
      <c r="I38" s="178">
        <v>11</v>
      </c>
      <c r="J38" s="175" t="s">
        <v>859</v>
      </c>
      <c r="K38" s="175" t="s">
        <v>739</v>
      </c>
      <c r="L38" s="175" t="s">
        <v>1001</v>
      </c>
      <c r="M38" s="175" t="s">
        <v>989</v>
      </c>
      <c r="N38" s="175" t="s">
        <v>874</v>
      </c>
      <c r="O38" s="179">
        <v>-101647885</v>
      </c>
      <c r="P38" s="175" t="s">
        <v>64</v>
      </c>
      <c r="Q38" s="180">
        <v>-101647885</v>
      </c>
      <c r="R38" s="175" t="s">
        <v>420</v>
      </c>
      <c r="S38" s="175" t="s">
        <v>420</v>
      </c>
      <c r="T38" s="175" t="s">
        <v>432</v>
      </c>
      <c r="U38" s="175" t="s">
        <v>742</v>
      </c>
      <c r="V38" s="175" t="s">
        <v>742</v>
      </c>
      <c r="W38" s="175" t="s">
        <v>420</v>
      </c>
      <c r="X38" s="175" t="s">
        <v>853</v>
      </c>
      <c r="Y38" s="175" t="s">
        <v>742</v>
      </c>
      <c r="Z38" s="175" t="s">
        <v>854</v>
      </c>
      <c r="AA38" s="175" t="s">
        <v>742</v>
      </c>
      <c r="AB38" s="175" t="s">
        <v>742</v>
      </c>
      <c r="AC38" s="175" t="s">
        <v>742</v>
      </c>
      <c r="AD38" s="175" t="s">
        <v>742</v>
      </c>
      <c r="AE38" s="175" t="s">
        <v>742</v>
      </c>
      <c r="AF38" s="175" t="s">
        <v>742</v>
      </c>
      <c r="AG38" s="175" t="s">
        <v>742</v>
      </c>
      <c r="AH38" s="175" t="s">
        <v>839</v>
      </c>
      <c r="AI38" s="175" t="s">
        <v>847</v>
      </c>
      <c r="AJ38" s="175" t="s">
        <v>848</v>
      </c>
      <c r="AK38" s="175" t="s">
        <v>849</v>
      </c>
      <c r="AL38" s="175" t="s">
        <v>748</v>
      </c>
      <c r="AM38" s="175" t="s">
        <v>749</v>
      </c>
      <c r="AN38" s="175" t="s">
        <v>855</v>
      </c>
      <c r="AO38" s="175" t="s">
        <v>856</v>
      </c>
      <c r="AP38" s="175" t="s">
        <v>742</v>
      </c>
    </row>
    <row r="39" spans="1:42" s="173" customFormat="1" hidden="1" x14ac:dyDescent="0.25">
      <c r="A39" s="175" t="s">
        <v>735</v>
      </c>
      <c r="B39" s="175" t="s">
        <v>839</v>
      </c>
      <c r="C39" s="175" t="s">
        <v>841</v>
      </c>
      <c r="D39" s="175" t="s">
        <v>842</v>
      </c>
      <c r="E39" s="176" t="s">
        <v>991</v>
      </c>
      <c r="F39" s="177">
        <v>42970</v>
      </c>
      <c r="G39" s="177">
        <v>42977</v>
      </c>
      <c r="H39" s="178">
        <v>228</v>
      </c>
      <c r="I39" s="178">
        <v>13</v>
      </c>
      <c r="J39" s="175" t="s">
        <v>859</v>
      </c>
      <c r="K39" s="175" t="s">
        <v>739</v>
      </c>
      <c r="L39" s="175" t="s">
        <v>1001</v>
      </c>
      <c r="M39" s="175" t="s">
        <v>990</v>
      </c>
      <c r="N39" s="175" t="s">
        <v>874</v>
      </c>
      <c r="O39" s="179">
        <v>-110038500</v>
      </c>
      <c r="P39" s="175" t="s">
        <v>64</v>
      </c>
      <c r="Q39" s="180">
        <v>-110038500</v>
      </c>
      <c r="R39" s="175" t="s">
        <v>420</v>
      </c>
      <c r="S39" s="175" t="s">
        <v>420</v>
      </c>
      <c r="T39" s="175" t="s">
        <v>432</v>
      </c>
      <c r="U39" s="175" t="s">
        <v>742</v>
      </c>
      <c r="V39" s="175" t="s">
        <v>742</v>
      </c>
      <c r="W39" s="175" t="s">
        <v>420</v>
      </c>
      <c r="X39" s="175" t="s">
        <v>853</v>
      </c>
      <c r="Y39" s="175" t="s">
        <v>742</v>
      </c>
      <c r="Z39" s="175" t="s">
        <v>854</v>
      </c>
      <c r="AA39" s="175" t="s">
        <v>742</v>
      </c>
      <c r="AB39" s="175" t="s">
        <v>742</v>
      </c>
      <c r="AC39" s="175" t="s">
        <v>742</v>
      </c>
      <c r="AD39" s="175" t="s">
        <v>742</v>
      </c>
      <c r="AE39" s="175" t="s">
        <v>742</v>
      </c>
      <c r="AF39" s="175" t="s">
        <v>742</v>
      </c>
      <c r="AG39" s="175" t="s">
        <v>742</v>
      </c>
      <c r="AH39" s="175" t="s">
        <v>839</v>
      </c>
      <c r="AI39" s="175" t="s">
        <v>847</v>
      </c>
      <c r="AJ39" s="175" t="s">
        <v>848</v>
      </c>
      <c r="AK39" s="175" t="s">
        <v>849</v>
      </c>
      <c r="AL39" s="175" t="s">
        <v>748</v>
      </c>
      <c r="AM39" s="175" t="s">
        <v>749</v>
      </c>
      <c r="AN39" s="175" t="s">
        <v>855</v>
      </c>
      <c r="AO39" s="175" t="s">
        <v>856</v>
      </c>
      <c r="AP39" s="175" t="s">
        <v>742</v>
      </c>
    </row>
    <row r="40" spans="1:42" s="173" customFormat="1" hidden="1" x14ac:dyDescent="0.25">
      <c r="A40" s="175" t="s">
        <v>735</v>
      </c>
      <c r="B40" s="175" t="s">
        <v>839</v>
      </c>
      <c r="C40" s="175" t="s">
        <v>841</v>
      </c>
      <c r="D40" s="175" t="s">
        <v>842</v>
      </c>
      <c r="E40" s="176" t="s">
        <v>991</v>
      </c>
      <c r="F40" s="177">
        <v>42970</v>
      </c>
      <c r="G40" s="177">
        <v>42977</v>
      </c>
      <c r="H40" s="178">
        <v>227</v>
      </c>
      <c r="I40" s="178">
        <v>8</v>
      </c>
      <c r="J40" s="175" t="s">
        <v>859</v>
      </c>
      <c r="K40" s="175" t="s">
        <v>739</v>
      </c>
      <c r="L40" s="175" t="s">
        <v>1002</v>
      </c>
      <c r="M40" s="175" t="s">
        <v>861</v>
      </c>
      <c r="N40" s="175" t="s">
        <v>742</v>
      </c>
      <c r="O40" s="179">
        <v>-91165226</v>
      </c>
      <c r="P40" s="175" t="s">
        <v>846</v>
      </c>
      <c r="Q40" s="180">
        <v>-4011.27</v>
      </c>
      <c r="R40" s="175" t="s">
        <v>420</v>
      </c>
      <c r="S40" s="175" t="s">
        <v>420</v>
      </c>
      <c r="T40" s="175" t="s">
        <v>432</v>
      </c>
      <c r="U40" s="175" t="s">
        <v>742</v>
      </c>
      <c r="V40" s="175" t="s">
        <v>742</v>
      </c>
      <c r="W40" s="175" t="s">
        <v>420</v>
      </c>
      <c r="X40" s="175" t="s">
        <v>853</v>
      </c>
      <c r="Y40" s="175" t="s">
        <v>742</v>
      </c>
      <c r="Z40" s="175" t="s">
        <v>862</v>
      </c>
      <c r="AA40" s="175" t="s">
        <v>742</v>
      </c>
      <c r="AB40" s="175" t="s">
        <v>742</v>
      </c>
      <c r="AC40" s="175" t="s">
        <v>742</v>
      </c>
      <c r="AD40" s="175" t="s">
        <v>742</v>
      </c>
      <c r="AE40" s="175" t="s">
        <v>742</v>
      </c>
      <c r="AF40" s="175" t="s">
        <v>742</v>
      </c>
      <c r="AG40" s="175" t="s">
        <v>742</v>
      </c>
      <c r="AH40" s="175" t="s">
        <v>839</v>
      </c>
      <c r="AI40" s="175" t="s">
        <v>847</v>
      </c>
      <c r="AJ40" s="175" t="s">
        <v>848</v>
      </c>
      <c r="AK40" s="175" t="s">
        <v>849</v>
      </c>
      <c r="AL40" s="175" t="s">
        <v>748</v>
      </c>
      <c r="AM40" s="175" t="s">
        <v>749</v>
      </c>
      <c r="AN40" s="175" t="s">
        <v>855</v>
      </c>
      <c r="AO40" s="175" t="s">
        <v>856</v>
      </c>
      <c r="AP40" s="175" t="s">
        <v>742</v>
      </c>
    </row>
    <row r="41" spans="1:42" s="173" customFormat="1" x14ac:dyDescent="0.25">
      <c r="A41" s="175" t="s">
        <v>735</v>
      </c>
      <c r="B41" s="175" t="s">
        <v>839</v>
      </c>
      <c r="C41" s="175" t="s">
        <v>841</v>
      </c>
      <c r="D41" s="175" t="s">
        <v>842</v>
      </c>
      <c r="E41" s="176" t="s">
        <v>1003</v>
      </c>
      <c r="F41" s="177">
        <v>42947</v>
      </c>
      <c r="G41" s="177">
        <v>42948</v>
      </c>
      <c r="H41" s="178">
        <v>207</v>
      </c>
      <c r="I41" s="178">
        <v>3</v>
      </c>
      <c r="J41" s="175" t="s">
        <v>859</v>
      </c>
      <c r="K41" s="175" t="s">
        <v>1004</v>
      </c>
      <c r="L41" s="175" t="s">
        <v>1005</v>
      </c>
      <c r="M41" s="175" t="s">
        <v>1006</v>
      </c>
      <c r="N41" s="175" t="s">
        <v>742</v>
      </c>
      <c r="O41" s="179">
        <v>-180593409</v>
      </c>
      <c r="P41" s="175" t="s">
        <v>846</v>
      </c>
      <c r="Q41" s="180">
        <v>-7946.11</v>
      </c>
      <c r="R41" s="175" t="s">
        <v>420</v>
      </c>
      <c r="S41" s="175" t="s">
        <v>420</v>
      </c>
      <c r="T41" s="175" t="s">
        <v>432</v>
      </c>
      <c r="U41" s="175" t="s">
        <v>742</v>
      </c>
      <c r="V41" s="175" t="s">
        <v>742</v>
      </c>
      <c r="W41" s="175" t="s">
        <v>420</v>
      </c>
      <c r="X41" s="175" t="s">
        <v>853</v>
      </c>
      <c r="Y41" s="175" t="s">
        <v>742</v>
      </c>
      <c r="Z41" s="175" t="s">
        <v>865</v>
      </c>
      <c r="AA41" s="175" t="s">
        <v>742</v>
      </c>
      <c r="AB41" s="175" t="s">
        <v>742</v>
      </c>
      <c r="AC41" s="175" t="s">
        <v>742</v>
      </c>
      <c r="AD41" s="175" t="s">
        <v>742</v>
      </c>
      <c r="AE41" s="175" t="s">
        <v>742</v>
      </c>
      <c r="AF41" s="175" t="s">
        <v>742</v>
      </c>
      <c r="AG41" s="175" t="s">
        <v>742</v>
      </c>
      <c r="AH41" s="175" t="s">
        <v>839</v>
      </c>
      <c r="AI41" s="175" t="s">
        <v>847</v>
      </c>
      <c r="AJ41" s="175" t="s">
        <v>848</v>
      </c>
      <c r="AK41" s="175" t="s">
        <v>849</v>
      </c>
      <c r="AL41" s="175" t="s">
        <v>748</v>
      </c>
      <c r="AM41" s="175" t="s">
        <v>749</v>
      </c>
      <c r="AN41" s="175" t="s">
        <v>855</v>
      </c>
      <c r="AO41" s="175" t="s">
        <v>856</v>
      </c>
      <c r="AP41" s="175" t="s">
        <v>742</v>
      </c>
    </row>
    <row r="42" spans="1:42" s="173" customFormat="1" hidden="1" x14ac:dyDescent="0.25">
      <c r="A42" s="175" t="s">
        <v>735</v>
      </c>
      <c r="B42" s="175" t="s">
        <v>839</v>
      </c>
      <c r="C42" s="175" t="s">
        <v>841</v>
      </c>
      <c r="D42" s="175" t="s">
        <v>842</v>
      </c>
      <c r="E42" s="176" t="s">
        <v>1003</v>
      </c>
      <c r="F42" s="177">
        <v>42947</v>
      </c>
      <c r="G42" s="177">
        <v>42948</v>
      </c>
      <c r="H42" s="178">
        <v>207</v>
      </c>
      <c r="I42" s="178">
        <v>4</v>
      </c>
      <c r="J42" s="175" t="s">
        <v>859</v>
      </c>
      <c r="K42" s="175" t="s">
        <v>1004</v>
      </c>
      <c r="L42" s="175" t="s">
        <v>1005</v>
      </c>
      <c r="M42" s="175" t="s">
        <v>1007</v>
      </c>
      <c r="N42" s="175" t="s">
        <v>742</v>
      </c>
      <c r="O42" s="179">
        <v>-22435455</v>
      </c>
      <c r="P42" s="175" t="s">
        <v>846</v>
      </c>
      <c r="Q42" s="180">
        <v>-987.16</v>
      </c>
      <c r="R42" s="175" t="s">
        <v>420</v>
      </c>
      <c r="S42" s="175" t="s">
        <v>420</v>
      </c>
      <c r="T42" s="175" t="s">
        <v>432</v>
      </c>
      <c r="U42" s="175" t="s">
        <v>742</v>
      </c>
      <c r="V42" s="175" t="s">
        <v>742</v>
      </c>
      <c r="W42" s="175" t="s">
        <v>420</v>
      </c>
      <c r="X42" s="175" t="s">
        <v>853</v>
      </c>
      <c r="Y42" s="175" t="s">
        <v>742</v>
      </c>
      <c r="Z42" s="175" t="s">
        <v>867</v>
      </c>
      <c r="AA42" s="175" t="s">
        <v>742</v>
      </c>
      <c r="AB42" s="175" t="s">
        <v>742</v>
      </c>
      <c r="AC42" s="175" t="s">
        <v>742</v>
      </c>
      <c r="AD42" s="175" t="s">
        <v>742</v>
      </c>
      <c r="AE42" s="175" t="s">
        <v>742</v>
      </c>
      <c r="AF42" s="175" t="s">
        <v>742</v>
      </c>
      <c r="AG42" s="175" t="s">
        <v>742</v>
      </c>
      <c r="AH42" s="175" t="s">
        <v>839</v>
      </c>
      <c r="AI42" s="175" t="s">
        <v>847</v>
      </c>
      <c r="AJ42" s="175" t="s">
        <v>848</v>
      </c>
      <c r="AK42" s="175" t="s">
        <v>849</v>
      </c>
      <c r="AL42" s="175" t="s">
        <v>748</v>
      </c>
      <c r="AM42" s="175" t="s">
        <v>749</v>
      </c>
      <c r="AN42" s="175" t="s">
        <v>855</v>
      </c>
      <c r="AO42" s="175" t="s">
        <v>856</v>
      </c>
      <c r="AP42" s="175" t="s">
        <v>742</v>
      </c>
    </row>
    <row r="43" spans="1:42" s="173" customFormat="1" hidden="1" x14ac:dyDescent="0.25">
      <c r="A43" s="175" t="s">
        <v>735</v>
      </c>
      <c r="B43" s="175" t="s">
        <v>839</v>
      </c>
      <c r="C43" s="175" t="s">
        <v>841</v>
      </c>
      <c r="D43" s="175" t="s">
        <v>842</v>
      </c>
      <c r="E43" s="176" t="s">
        <v>1003</v>
      </c>
      <c r="F43" s="177">
        <v>42943</v>
      </c>
      <c r="G43" s="177">
        <v>42948</v>
      </c>
      <c r="H43" s="178">
        <v>205</v>
      </c>
      <c r="I43" s="178">
        <v>7</v>
      </c>
      <c r="J43" s="175" t="s">
        <v>859</v>
      </c>
      <c r="K43" s="175" t="s">
        <v>1004</v>
      </c>
      <c r="L43" s="175" t="s">
        <v>1008</v>
      </c>
      <c r="M43" s="175" t="s">
        <v>861</v>
      </c>
      <c r="N43" s="175" t="s">
        <v>742</v>
      </c>
      <c r="O43" s="179">
        <v>-25695000</v>
      </c>
      <c r="P43" s="175" t="s">
        <v>846</v>
      </c>
      <c r="Q43" s="180">
        <v>-1130.58</v>
      </c>
      <c r="R43" s="175" t="s">
        <v>420</v>
      </c>
      <c r="S43" s="175" t="s">
        <v>420</v>
      </c>
      <c r="T43" s="175" t="s">
        <v>432</v>
      </c>
      <c r="U43" s="175" t="s">
        <v>742</v>
      </c>
      <c r="V43" s="175" t="s">
        <v>742</v>
      </c>
      <c r="W43" s="175" t="s">
        <v>420</v>
      </c>
      <c r="X43" s="175" t="s">
        <v>853</v>
      </c>
      <c r="Y43" s="175" t="s">
        <v>742</v>
      </c>
      <c r="Z43" s="175" t="s">
        <v>862</v>
      </c>
      <c r="AA43" s="175" t="s">
        <v>742</v>
      </c>
      <c r="AB43" s="175" t="s">
        <v>742</v>
      </c>
      <c r="AC43" s="175" t="s">
        <v>742</v>
      </c>
      <c r="AD43" s="175" t="s">
        <v>742</v>
      </c>
      <c r="AE43" s="175" t="s">
        <v>742</v>
      </c>
      <c r="AF43" s="175" t="s">
        <v>742</v>
      </c>
      <c r="AG43" s="175" t="s">
        <v>742</v>
      </c>
      <c r="AH43" s="175" t="s">
        <v>839</v>
      </c>
      <c r="AI43" s="175" t="s">
        <v>847</v>
      </c>
      <c r="AJ43" s="175" t="s">
        <v>848</v>
      </c>
      <c r="AK43" s="175" t="s">
        <v>849</v>
      </c>
      <c r="AL43" s="175" t="s">
        <v>748</v>
      </c>
      <c r="AM43" s="175" t="s">
        <v>749</v>
      </c>
      <c r="AN43" s="175" t="s">
        <v>855</v>
      </c>
      <c r="AO43" s="175" t="s">
        <v>856</v>
      </c>
      <c r="AP43" s="175" t="s">
        <v>742</v>
      </c>
    </row>
    <row r="44" spans="1:42" s="173" customFormat="1" hidden="1" x14ac:dyDescent="0.25">
      <c r="A44" s="175" t="s">
        <v>735</v>
      </c>
      <c r="B44" s="175" t="s">
        <v>839</v>
      </c>
      <c r="C44" s="175" t="s">
        <v>841</v>
      </c>
      <c r="D44" s="175" t="s">
        <v>842</v>
      </c>
      <c r="E44" s="176" t="s">
        <v>1003</v>
      </c>
      <c r="F44" s="177">
        <v>42943</v>
      </c>
      <c r="G44" s="177">
        <v>42948</v>
      </c>
      <c r="H44" s="178">
        <v>204</v>
      </c>
      <c r="I44" s="178">
        <v>11</v>
      </c>
      <c r="J44" s="175" t="s">
        <v>859</v>
      </c>
      <c r="K44" s="175" t="s">
        <v>1004</v>
      </c>
      <c r="L44" s="175" t="s">
        <v>1009</v>
      </c>
      <c r="M44" s="175" t="s">
        <v>997</v>
      </c>
      <c r="N44" s="175" t="s">
        <v>874</v>
      </c>
      <c r="O44" s="179">
        <v>-101647885</v>
      </c>
      <c r="P44" s="175" t="s">
        <v>64</v>
      </c>
      <c r="Q44" s="180">
        <v>-101647885</v>
      </c>
      <c r="R44" s="175" t="s">
        <v>420</v>
      </c>
      <c r="S44" s="175" t="s">
        <v>420</v>
      </c>
      <c r="T44" s="175" t="s">
        <v>432</v>
      </c>
      <c r="U44" s="175" t="s">
        <v>742</v>
      </c>
      <c r="V44" s="175" t="s">
        <v>742</v>
      </c>
      <c r="W44" s="175" t="s">
        <v>420</v>
      </c>
      <c r="X44" s="175" t="s">
        <v>853</v>
      </c>
      <c r="Y44" s="175" t="s">
        <v>742</v>
      </c>
      <c r="Z44" s="175" t="s">
        <v>854</v>
      </c>
      <c r="AA44" s="175" t="s">
        <v>742</v>
      </c>
      <c r="AB44" s="175" t="s">
        <v>742</v>
      </c>
      <c r="AC44" s="175" t="s">
        <v>742</v>
      </c>
      <c r="AD44" s="175" t="s">
        <v>742</v>
      </c>
      <c r="AE44" s="175" t="s">
        <v>742</v>
      </c>
      <c r="AF44" s="175" t="s">
        <v>742</v>
      </c>
      <c r="AG44" s="175" t="s">
        <v>742</v>
      </c>
      <c r="AH44" s="175" t="s">
        <v>839</v>
      </c>
      <c r="AI44" s="175" t="s">
        <v>847</v>
      </c>
      <c r="AJ44" s="175" t="s">
        <v>848</v>
      </c>
      <c r="AK44" s="175" t="s">
        <v>849</v>
      </c>
      <c r="AL44" s="175" t="s">
        <v>748</v>
      </c>
      <c r="AM44" s="175" t="s">
        <v>749</v>
      </c>
      <c r="AN44" s="175" t="s">
        <v>855</v>
      </c>
      <c r="AO44" s="175" t="s">
        <v>856</v>
      </c>
      <c r="AP44" s="175" t="s">
        <v>742</v>
      </c>
    </row>
    <row r="45" spans="1:42" s="173" customFormat="1" hidden="1" x14ac:dyDescent="0.25">
      <c r="A45" s="175" t="s">
        <v>735</v>
      </c>
      <c r="B45" s="175" t="s">
        <v>839</v>
      </c>
      <c r="C45" s="175" t="s">
        <v>841</v>
      </c>
      <c r="D45" s="175" t="s">
        <v>842</v>
      </c>
      <c r="E45" s="176" t="s">
        <v>1003</v>
      </c>
      <c r="F45" s="177">
        <v>42943</v>
      </c>
      <c r="G45" s="177">
        <v>42948</v>
      </c>
      <c r="H45" s="178">
        <v>204</v>
      </c>
      <c r="I45" s="178">
        <v>13</v>
      </c>
      <c r="J45" s="175" t="s">
        <v>859</v>
      </c>
      <c r="K45" s="175" t="s">
        <v>1004</v>
      </c>
      <c r="L45" s="175" t="s">
        <v>1009</v>
      </c>
      <c r="M45" s="175" t="s">
        <v>998</v>
      </c>
      <c r="N45" s="175" t="s">
        <v>874</v>
      </c>
      <c r="O45" s="179">
        <v>-110038500</v>
      </c>
      <c r="P45" s="175" t="s">
        <v>64</v>
      </c>
      <c r="Q45" s="180">
        <v>-110038500</v>
      </c>
      <c r="R45" s="175" t="s">
        <v>420</v>
      </c>
      <c r="S45" s="175" t="s">
        <v>420</v>
      </c>
      <c r="T45" s="175" t="s">
        <v>432</v>
      </c>
      <c r="U45" s="175" t="s">
        <v>742</v>
      </c>
      <c r="V45" s="175" t="s">
        <v>742</v>
      </c>
      <c r="W45" s="175" t="s">
        <v>420</v>
      </c>
      <c r="X45" s="175" t="s">
        <v>853</v>
      </c>
      <c r="Y45" s="175" t="s">
        <v>742</v>
      </c>
      <c r="Z45" s="175" t="s">
        <v>854</v>
      </c>
      <c r="AA45" s="175" t="s">
        <v>742</v>
      </c>
      <c r="AB45" s="175" t="s">
        <v>742</v>
      </c>
      <c r="AC45" s="175" t="s">
        <v>742</v>
      </c>
      <c r="AD45" s="175" t="s">
        <v>742</v>
      </c>
      <c r="AE45" s="175" t="s">
        <v>742</v>
      </c>
      <c r="AF45" s="175" t="s">
        <v>742</v>
      </c>
      <c r="AG45" s="175" t="s">
        <v>742</v>
      </c>
      <c r="AH45" s="175" t="s">
        <v>839</v>
      </c>
      <c r="AI45" s="175" t="s">
        <v>847</v>
      </c>
      <c r="AJ45" s="175" t="s">
        <v>848</v>
      </c>
      <c r="AK45" s="175" t="s">
        <v>849</v>
      </c>
      <c r="AL45" s="175" t="s">
        <v>748</v>
      </c>
      <c r="AM45" s="175" t="s">
        <v>749</v>
      </c>
      <c r="AN45" s="175" t="s">
        <v>855</v>
      </c>
      <c r="AO45" s="175" t="s">
        <v>856</v>
      </c>
      <c r="AP45" s="175" t="s">
        <v>742</v>
      </c>
    </row>
    <row r="46" spans="1:42" s="173" customFormat="1" hidden="1" x14ac:dyDescent="0.25">
      <c r="A46" s="175" t="s">
        <v>735</v>
      </c>
      <c r="B46" s="175" t="s">
        <v>839</v>
      </c>
      <c r="C46" s="175" t="s">
        <v>841</v>
      </c>
      <c r="D46" s="175" t="s">
        <v>842</v>
      </c>
      <c r="E46" s="176" t="s">
        <v>1003</v>
      </c>
      <c r="F46" s="177">
        <v>42936</v>
      </c>
      <c r="G46" s="177">
        <v>42947</v>
      </c>
      <c r="H46" s="178">
        <v>202</v>
      </c>
      <c r="I46" s="178">
        <v>42</v>
      </c>
      <c r="J46" s="175" t="s">
        <v>850</v>
      </c>
      <c r="K46" s="175" t="s">
        <v>1004</v>
      </c>
      <c r="L46" s="175" t="s">
        <v>1010</v>
      </c>
      <c r="M46" s="175" t="s">
        <v>999</v>
      </c>
      <c r="N46" s="175" t="s">
        <v>874</v>
      </c>
      <c r="O46" s="179">
        <v>-35232000</v>
      </c>
      <c r="P46" s="175" t="s">
        <v>64</v>
      </c>
      <c r="Q46" s="180">
        <v>-35232000</v>
      </c>
      <c r="R46" s="175" t="s">
        <v>420</v>
      </c>
      <c r="S46" s="175" t="s">
        <v>420</v>
      </c>
      <c r="T46" s="175" t="s">
        <v>432</v>
      </c>
      <c r="U46" s="175" t="s">
        <v>742</v>
      </c>
      <c r="V46" s="175" t="s">
        <v>742</v>
      </c>
      <c r="W46" s="175" t="s">
        <v>420</v>
      </c>
      <c r="X46" s="175" t="s">
        <v>853</v>
      </c>
      <c r="Y46" s="175" t="s">
        <v>742</v>
      </c>
      <c r="Z46" s="175" t="s">
        <v>854</v>
      </c>
      <c r="AA46" s="175" t="s">
        <v>742</v>
      </c>
      <c r="AB46" s="175" t="s">
        <v>742</v>
      </c>
      <c r="AC46" s="175" t="s">
        <v>742</v>
      </c>
      <c r="AD46" s="175" t="s">
        <v>742</v>
      </c>
      <c r="AE46" s="175" t="s">
        <v>742</v>
      </c>
      <c r="AF46" s="175" t="s">
        <v>742</v>
      </c>
      <c r="AG46" s="175" t="s">
        <v>742</v>
      </c>
      <c r="AH46" s="175" t="s">
        <v>839</v>
      </c>
      <c r="AI46" s="175" t="s">
        <v>847</v>
      </c>
      <c r="AJ46" s="175" t="s">
        <v>848</v>
      </c>
      <c r="AK46" s="175" t="s">
        <v>849</v>
      </c>
      <c r="AL46" s="175" t="s">
        <v>748</v>
      </c>
      <c r="AM46" s="175" t="s">
        <v>749</v>
      </c>
      <c r="AN46" s="175" t="s">
        <v>855</v>
      </c>
      <c r="AO46" s="175" t="s">
        <v>856</v>
      </c>
      <c r="AP46" s="175" t="s">
        <v>742</v>
      </c>
    </row>
    <row r="47" spans="1:42" s="173" customFormat="1" hidden="1" x14ac:dyDescent="0.25">
      <c r="A47" s="175" t="s">
        <v>735</v>
      </c>
      <c r="B47" s="175" t="s">
        <v>839</v>
      </c>
      <c r="C47" s="175" t="s">
        <v>841</v>
      </c>
      <c r="D47" s="175" t="s">
        <v>842</v>
      </c>
      <c r="E47" s="176" t="s">
        <v>1003</v>
      </c>
      <c r="F47" s="177">
        <v>42936</v>
      </c>
      <c r="G47" s="177">
        <v>42947</v>
      </c>
      <c r="H47" s="178">
        <v>202</v>
      </c>
      <c r="I47" s="178">
        <v>93</v>
      </c>
      <c r="J47" s="175" t="s">
        <v>850</v>
      </c>
      <c r="K47" s="175" t="s">
        <v>1004</v>
      </c>
      <c r="L47" s="175" t="s">
        <v>1010</v>
      </c>
      <c r="M47" s="175" t="s">
        <v>1000</v>
      </c>
      <c r="N47" s="175" t="s">
        <v>874</v>
      </c>
      <c r="O47" s="179">
        <v>-36115000</v>
      </c>
      <c r="P47" s="175" t="s">
        <v>64</v>
      </c>
      <c r="Q47" s="180">
        <v>-36115000</v>
      </c>
      <c r="R47" s="175" t="s">
        <v>420</v>
      </c>
      <c r="S47" s="175" t="s">
        <v>420</v>
      </c>
      <c r="T47" s="175" t="s">
        <v>432</v>
      </c>
      <c r="U47" s="175" t="s">
        <v>742</v>
      </c>
      <c r="V47" s="175" t="s">
        <v>742</v>
      </c>
      <c r="W47" s="175" t="s">
        <v>420</v>
      </c>
      <c r="X47" s="175" t="s">
        <v>853</v>
      </c>
      <c r="Y47" s="175" t="s">
        <v>742</v>
      </c>
      <c r="Z47" s="175" t="s">
        <v>854</v>
      </c>
      <c r="AA47" s="175" t="s">
        <v>742</v>
      </c>
      <c r="AB47" s="175" t="s">
        <v>742</v>
      </c>
      <c r="AC47" s="175" t="s">
        <v>742</v>
      </c>
      <c r="AD47" s="175" t="s">
        <v>742</v>
      </c>
      <c r="AE47" s="175" t="s">
        <v>742</v>
      </c>
      <c r="AF47" s="175" t="s">
        <v>742</v>
      </c>
      <c r="AG47" s="175" t="s">
        <v>742</v>
      </c>
      <c r="AH47" s="175" t="s">
        <v>839</v>
      </c>
      <c r="AI47" s="175" t="s">
        <v>847</v>
      </c>
      <c r="AJ47" s="175" t="s">
        <v>848</v>
      </c>
      <c r="AK47" s="175" t="s">
        <v>849</v>
      </c>
      <c r="AL47" s="175" t="s">
        <v>748</v>
      </c>
      <c r="AM47" s="175" t="s">
        <v>749</v>
      </c>
      <c r="AN47" s="175" t="s">
        <v>855</v>
      </c>
      <c r="AO47" s="175" t="s">
        <v>856</v>
      </c>
      <c r="AP47" s="175" t="s">
        <v>742</v>
      </c>
    </row>
    <row r="48" spans="1:42" s="173" customFormat="1" hidden="1" x14ac:dyDescent="0.25">
      <c r="A48" s="175" t="s">
        <v>735</v>
      </c>
      <c r="B48" s="175" t="s">
        <v>839</v>
      </c>
      <c r="C48" s="175" t="s">
        <v>841</v>
      </c>
      <c r="D48" s="175" t="s">
        <v>842</v>
      </c>
      <c r="E48" s="176" t="s">
        <v>1003</v>
      </c>
      <c r="F48" s="177">
        <v>42936</v>
      </c>
      <c r="G48" s="177">
        <v>42947</v>
      </c>
      <c r="H48" s="178">
        <v>202</v>
      </c>
      <c r="I48" s="178">
        <v>94</v>
      </c>
      <c r="J48" s="175" t="s">
        <v>850</v>
      </c>
      <c r="K48" s="175" t="s">
        <v>1004</v>
      </c>
      <c r="L48" s="175" t="s">
        <v>1010</v>
      </c>
      <c r="M48" s="175" t="s">
        <v>1000</v>
      </c>
      <c r="N48" s="175" t="s">
        <v>874</v>
      </c>
      <c r="O48" s="179">
        <v>-3186750</v>
      </c>
      <c r="P48" s="175" t="s">
        <v>64</v>
      </c>
      <c r="Q48" s="180">
        <v>-3186750</v>
      </c>
      <c r="R48" s="175" t="s">
        <v>420</v>
      </c>
      <c r="S48" s="175" t="s">
        <v>420</v>
      </c>
      <c r="T48" s="175" t="s">
        <v>432</v>
      </c>
      <c r="U48" s="175" t="s">
        <v>742</v>
      </c>
      <c r="V48" s="175" t="s">
        <v>742</v>
      </c>
      <c r="W48" s="175" t="s">
        <v>420</v>
      </c>
      <c r="X48" s="175" t="s">
        <v>853</v>
      </c>
      <c r="Y48" s="175" t="s">
        <v>742</v>
      </c>
      <c r="Z48" s="175" t="s">
        <v>854</v>
      </c>
      <c r="AA48" s="175" t="s">
        <v>742</v>
      </c>
      <c r="AB48" s="175" t="s">
        <v>742</v>
      </c>
      <c r="AC48" s="175" t="s">
        <v>742</v>
      </c>
      <c r="AD48" s="175" t="s">
        <v>742</v>
      </c>
      <c r="AE48" s="175" t="s">
        <v>742</v>
      </c>
      <c r="AF48" s="175" t="s">
        <v>742</v>
      </c>
      <c r="AG48" s="175" t="s">
        <v>742</v>
      </c>
      <c r="AH48" s="175" t="s">
        <v>839</v>
      </c>
      <c r="AI48" s="175" t="s">
        <v>847</v>
      </c>
      <c r="AJ48" s="175" t="s">
        <v>848</v>
      </c>
      <c r="AK48" s="175" t="s">
        <v>849</v>
      </c>
      <c r="AL48" s="175" t="s">
        <v>748</v>
      </c>
      <c r="AM48" s="175" t="s">
        <v>749</v>
      </c>
      <c r="AN48" s="175" t="s">
        <v>855</v>
      </c>
      <c r="AO48" s="175" t="s">
        <v>856</v>
      </c>
      <c r="AP48" s="175" t="s">
        <v>742</v>
      </c>
    </row>
    <row r="49" spans="1:42" s="173" customFormat="1" hidden="1" x14ac:dyDescent="0.25">
      <c r="A49" s="175" t="s">
        <v>735</v>
      </c>
      <c r="B49" s="175" t="s">
        <v>839</v>
      </c>
      <c r="C49" s="175" t="s">
        <v>841</v>
      </c>
      <c r="D49" s="175" t="s">
        <v>842</v>
      </c>
      <c r="E49" s="176" t="s">
        <v>1003</v>
      </c>
      <c r="F49" s="177">
        <v>42933</v>
      </c>
      <c r="G49" s="177">
        <v>42941</v>
      </c>
      <c r="H49" s="178">
        <v>190</v>
      </c>
      <c r="I49" s="178">
        <v>43</v>
      </c>
      <c r="J49" s="175" t="s">
        <v>871</v>
      </c>
      <c r="K49" s="175" t="s">
        <v>1004</v>
      </c>
      <c r="L49" s="175" t="s">
        <v>1011</v>
      </c>
      <c r="M49" s="175" t="s">
        <v>1012</v>
      </c>
      <c r="N49" s="175" t="s">
        <v>874</v>
      </c>
      <c r="O49" s="179">
        <v>34875000</v>
      </c>
      <c r="P49" s="175" t="s">
        <v>64</v>
      </c>
      <c r="Q49" s="180">
        <v>34875000</v>
      </c>
      <c r="R49" s="175" t="s">
        <v>420</v>
      </c>
      <c r="S49" s="175" t="s">
        <v>420</v>
      </c>
      <c r="T49" s="175" t="s">
        <v>432</v>
      </c>
      <c r="U49" s="175" t="s">
        <v>742</v>
      </c>
      <c r="V49" s="175" t="s">
        <v>742</v>
      </c>
      <c r="W49" s="175" t="s">
        <v>420</v>
      </c>
      <c r="X49" s="175" t="s">
        <v>853</v>
      </c>
      <c r="Y49" s="175" t="s">
        <v>742</v>
      </c>
      <c r="Z49" s="175" t="s">
        <v>854</v>
      </c>
      <c r="AA49" s="175" t="s">
        <v>742</v>
      </c>
      <c r="AB49" s="175" t="s">
        <v>742</v>
      </c>
      <c r="AC49" s="175" t="s">
        <v>742</v>
      </c>
      <c r="AD49" s="175" t="s">
        <v>742</v>
      </c>
      <c r="AE49" s="175" t="s">
        <v>742</v>
      </c>
      <c r="AF49" s="175" t="s">
        <v>742</v>
      </c>
      <c r="AG49" s="175" t="s">
        <v>742</v>
      </c>
      <c r="AH49" s="175" t="s">
        <v>839</v>
      </c>
      <c r="AI49" s="175" t="s">
        <v>847</v>
      </c>
      <c r="AJ49" s="175" t="s">
        <v>848</v>
      </c>
      <c r="AK49" s="175" t="s">
        <v>849</v>
      </c>
      <c r="AL49" s="175" t="s">
        <v>748</v>
      </c>
      <c r="AM49" s="175" t="s">
        <v>749</v>
      </c>
      <c r="AN49" s="175" t="s">
        <v>855</v>
      </c>
      <c r="AO49" s="175" t="s">
        <v>856</v>
      </c>
      <c r="AP49" s="175" t="s">
        <v>742</v>
      </c>
    </row>
    <row r="50" spans="1:42" s="173" customFormat="1" hidden="1" x14ac:dyDescent="0.25">
      <c r="A50" s="175" t="s">
        <v>735</v>
      </c>
      <c r="B50" s="175" t="s">
        <v>839</v>
      </c>
      <c r="C50" s="175" t="s">
        <v>841</v>
      </c>
      <c r="D50" s="175" t="s">
        <v>842</v>
      </c>
      <c r="E50" s="176" t="s">
        <v>1003</v>
      </c>
      <c r="F50" s="177">
        <v>42933</v>
      </c>
      <c r="G50" s="177">
        <v>42941</v>
      </c>
      <c r="H50" s="178">
        <v>190</v>
      </c>
      <c r="I50" s="178">
        <v>44</v>
      </c>
      <c r="J50" s="175" t="s">
        <v>871</v>
      </c>
      <c r="K50" s="175" t="s">
        <v>1004</v>
      </c>
      <c r="L50" s="175" t="s">
        <v>1011</v>
      </c>
      <c r="M50" s="175" t="s">
        <v>857</v>
      </c>
      <c r="N50" s="175" t="s">
        <v>874</v>
      </c>
      <c r="O50" s="179">
        <v>12373000</v>
      </c>
      <c r="P50" s="175" t="s">
        <v>64</v>
      </c>
      <c r="Q50" s="180">
        <v>12373000</v>
      </c>
      <c r="R50" s="175" t="s">
        <v>420</v>
      </c>
      <c r="S50" s="175" t="s">
        <v>420</v>
      </c>
      <c r="T50" s="175" t="s">
        <v>432</v>
      </c>
      <c r="U50" s="175" t="s">
        <v>742</v>
      </c>
      <c r="V50" s="175" t="s">
        <v>742</v>
      </c>
      <c r="W50" s="175" t="s">
        <v>420</v>
      </c>
      <c r="X50" s="175" t="s">
        <v>853</v>
      </c>
      <c r="Y50" s="175" t="s">
        <v>742</v>
      </c>
      <c r="Z50" s="175" t="s">
        <v>854</v>
      </c>
      <c r="AA50" s="175" t="s">
        <v>742</v>
      </c>
      <c r="AB50" s="175" t="s">
        <v>742</v>
      </c>
      <c r="AC50" s="175" t="s">
        <v>742</v>
      </c>
      <c r="AD50" s="175" t="s">
        <v>742</v>
      </c>
      <c r="AE50" s="175" t="s">
        <v>742</v>
      </c>
      <c r="AF50" s="175" t="s">
        <v>742</v>
      </c>
      <c r="AG50" s="175" t="s">
        <v>742</v>
      </c>
      <c r="AH50" s="175" t="s">
        <v>839</v>
      </c>
      <c r="AI50" s="175" t="s">
        <v>847</v>
      </c>
      <c r="AJ50" s="175" t="s">
        <v>848</v>
      </c>
      <c r="AK50" s="175" t="s">
        <v>849</v>
      </c>
      <c r="AL50" s="175" t="s">
        <v>748</v>
      </c>
      <c r="AM50" s="175" t="s">
        <v>749</v>
      </c>
      <c r="AN50" s="175" t="s">
        <v>855</v>
      </c>
      <c r="AO50" s="175" t="s">
        <v>856</v>
      </c>
      <c r="AP50" s="175" t="s">
        <v>742</v>
      </c>
    </row>
    <row r="51" spans="1:42" s="173" customFormat="1" hidden="1" x14ac:dyDescent="0.25">
      <c r="A51" s="175" t="s">
        <v>735</v>
      </c>
      <c r="B51" s="175" t="s">
        <v>839</v>
      </c>
      <c r="C51" s="175" t="s">
        <v>841</v>
      </c>
      <c r="D51" s="175" t="s">
        <v>842</v>
      </c>
      <c r="E51" s="176" t="s">
        <v>1003</v>
      </c>
      <c r="F51" s="177">
        <v>42933</v>
      </c>
      <c r="G51" s="177">
        <v>42941</v>
      </c>
      <c r="H51" s="178">
        <v>190</v>
      </c>
      <c r="I51" s="178">
        <v>45</v>
      </c>
      <c r="J51" s="175" t="s">
        <v>871</v>
      </c>
      <c r="K51" s="175" t="s">
        <v>1004</v>
      </c>
      <c r="L51" s="175" t="s">
        <v>1011</v>
      </c>
      <c r="M51" s="175" t="s">
        <v>1013</v>
      </c>
      <c r="N51" s="175" t="s">
        <v>874</v>
      </c>
      <c r="O51" s="179">
        <v>36472000</v>
      </c>
      <c r="P51" s="175" t="s">
        <v>64</v>
      </c>
      <c r="Q51" s="180">
        <v>36472000</v>
      </c>
      <c r="R51" s="175" t="s">
        <v>420</v>
      </c>
      <c r="S51" s="175" t="s">
        <v>420</v>
      </c>
      <c r="T51" s="175" t="s">
        <v>432</v>
      </c>
      <c r="U51" s="175" t="s">
        <v>742</v>
      </c>
      <c r="V51" s="175" t="s">
        <v>742</v>
      </c>
      <c r="W51" s="175" t="s">
        <v>420</v>
      </c>
      <c r="X51" s="175" t="s">
        <v>853</v>
      </c>
      <c r="Y51" s="175" t="s">
        <v>742</v>
      </c>
      <c r="Z51" s="175" t="s">
        <v>854</v>
      </c>
      <c r="AA51" s="175" t="s">
        <v>742</v>
      </c>
      <c r="AB51" s="175" t="s">
        <v>742</v>
      </c>
      <c r="AC51" s="175" t="s">
        <v>742</v>
      </c>
      <c r="AD51" s="175" t="s">
        <v>742</v>
      </c>
      <c r="AE51" s="175" t="s">
        <v>742</v>
      </c>
      <c r="AF51" s="175" t="s">
        <v>742</v>
      </c>
      <c r="AG51" s="175" t="s">
        <v>742</v>
      </c>
      <c r="AH51" s="175" t="s">
        <v>839</v>
      </c>
      <c r="AI51" s="175" t="s">
        <v>847</v>
      </c>
      <c r="AJ51" s="175" t="s">
        <v>848</v>
      </c>
      <c r="AK51" s="175" t="s">
        <v>849</v>
      </c>
      <c r="AL51" s="175" t="s">
        <v>748</v>
      </c>
      <c r="AM51" s="175" t="s">
        <v>749</v>
      </c>
      <c r="AN51" s="175" t="s">
        <v>855</v>
      </c>
      <c r="AO51" s="175" t="s">
        <v>856</v>
      </c>
      <c r="AP51" s="175" t="s">
        <v>742</v>
      </c>
    </row>
    <row r="52" spans="1:42" s="173" customFormat="1" hidden="1" x14ac:dyDescent="0.25">
      <c r="A52" s="175" t="s">
        <v>735</v>
      </c>
      <c r="B52" s="175" t="s">
        <v>839</v>
      </c>
      <c r="C52" s="175" t="s">
        <v>841</v>
      </c>
      <c r="D52" s="175" t="s">
        <v>842</v>
      </c>
      <c r="E52" s="176" t="s">
        <v>1003</v>
      </c>
      <c r="F52" s="177">
        <v>42933</v>
      </c>
      <c r="G52" s="177">
        <v>42941</v>
      </c>
      <c r="H52" s="178">
        <v>190</v>
      </c>
      <c r="I52" s="178">
        <v>46</v>
      </c>
      <c r="J52" s="175" t="s">
        <v>871</v>
      </c>
      <c r="K52" s="175" t="s">
        <v>1004</v>
      </c>
      <c r="L52" s="175" t="s">
        <v>1011</v>
      </c>
      <c r="M52" s="175" t="s">
        <v>1013</v>
      </c>
      <c r="N52" s="175" t="s">
        <v>874</v>
      </c>
      <c r="O52" s="179">
        <v>3186750</v>
      </c>
      <c r="P52" s="175" t="s">
        <v>64</v>
      </c>
      <c r="Q52" s="180">
        <v>3186750</v>
      </c>
      <c r="R52" s="175" t="s">
        <v>420</v>
      </c>
      <c r="S52" s="175" t="s">
        <v>420</v>
      </c>
      <c r="T52" s="175" t="s">
        <v>432</v>
      </c>
      <c r="U52" s="175" t="s">
        <v>742</v>
      </c>
      <c r="V52" s="175" t="s">
        <v>742</v>
      </c>
      <c r="W52" s="175" t="s">
        <v>420</v>
      </c>
      <c r="X52" s="175" t="s">
        <v>853</v>
      </c>
      <c r="Y52" s="175" t="s">
        <v>742</v>
      </c>
      <c r="Z52" s="175" t="s">
        <v>854</v>
      </c>
      <c r="AA52" s="175" t="s">
        <v>742</v>
      </c>
      <c r="AB52" s="175" t="s">
        <v>742</v>
      </c>
      <c r="AC52" s="175" t="s">
        <v>742</v>
      </c>
      <c r="AD52" s="175" t="s">
        <v>742</v>
      </c>
      <c r="AE52" s="175" t="s">
        <v>742</v>
      </c>
      <c r="AF52" s="175" t="s">
        <v>742</v>
      </c>
      <c r="AG52" s="175" t="s">
        <v>742</v>
      </c>
      <c r="AH52" s="175" t="s">
        <v>839</v>
      </c>
      <c r="AI52" s="175" t="s">
        <v>847</v>
      </c>
      <c r="AJ52" s="175" t="s">
        <v>848</v>
      </c>
      <c r="AK52" s="175" t="s">
        <v>849</v>
      </c>
      <c r="AL52" s="175" t="s">
        <v>748</v>
      </c>
      <c r="AM52" s="175" t="s">
        <v>749</v>
      </c>
      <c r="AN52" s="175" t="s">
        <v>855</v>
      </c>
      <c r="AO52" s="175" t="s">
        <v>856</v>
      </c>
      <c r="AP52" s="175" t="s">
        <v>742</v>
      </c>
    </row>
    <row r="53" spans="1:42" s="173" customFormat="1" hidden="1" x14ac:dyDescent="0.25">
      <c r="A53" s="175" t="s">
        <v>735</v>
      </c>
      <c r="B53" s="175" t="s">
        <v>839</v>
      </c>
      <c r="C53" s="175" t="s">
        <v>841</v>
      </c>
      <c r="D53" s="175" t="s">
        <v>842</v>
      </c>
      <c r="E53" s="176" t="s">
        <v>1003</v>
      </c>
      <c r="F53" s="177">
        <v>42933</v>
      </c>
      <c r="G53" s="177">
        <v>42941</v>
      </c>
      <c r="H53" s="178">
        <v>190</v>
      </c>
      <c r="I53" s="178">
        <v>47</v>
      </c>
      <c r="J53" s="175" t="s">
        <v>871</v>
      </c>
      <c r="K53" s="175" t="s">
        <v>1004</v>
      </c>
      <c r="L53" s="175" t="s">
        <v>1011</v>
      </c>
      <c r="M53" s="175" t="s">
        <v>1014</v>
      </c>
      <c r="N53" s="175" t="s">
        <v>874</v>
      </c>
      <c r="O53" s="179">
        <v>101647885</v>
      </c>
      <c r="P53" s="175" t="s">
        <v>64</v>
      </c>
      <c r="Q53" s="180">
        <v>101647885</v>
      </c>
      <c r="R53" s="175" t="s">
        <v>420</v>
      </c>
      <c r="S53" s="175" t="s">
        <v>420</v>
      </c>
      <c r="T53" s="175" t="s">
        <v>432</v>
      </c>
      <c r="U53" s="175" t="s">
        <v>742</v>
      </c>
      <c r="V53" s="175" t="s">
        <v>742</v>
      </c>
      <c r="W53" s="175" t="s">
        <v>420</v>
      </c>
      <c r="X53" s="175" t="s">
        <v>853</v>
      </c>
      <c r="Y53" s="175" t="s">
        <v>742</v>
      </c>
      <c r="Z53" s="175" t="s">
        <v>854</v>
      </c>
      <c r="AA53" s="175" t="s">
        <v>742</v>
      </c>
      <c r="AB53" s="175" t="s">
        <v>742</v>
      </c>
      <c r="AC53" s="175" t="s">
        <v>742</v>
      </c>
      <c r="AD53" s="175" t="s">
        <v>742</v>
      </c>
      <c r="AE53" s="175" t="s">
        <v>742</v>
      </c>
      <c r="AF53" s="175" t="s">
        <v>742</v>
      </c>
      <c r="AG53" s="175" t="s">
        <v>742</v>
      </c>
      <c r="AH53" s="175" t="s">
        <v>839</v>
      </c>
      <c r="AI53" s="175" t="s">
        <v>847</v>
      </c>
      <c r="AJ53" s="175" t="s">
        <v>848</v>
      </c>
      <c r="AK53" s="175" t="s">
        <v>849</v>
      </c>
      <c r="AL53" s="175" t="s">
        <v>748</v>
      </c>
      <c r="AM53" s="175" t="s">
        <v>749</v>
      </c>
      <c r="AN53" s="175" t="s">
        <v>855</v>
      </c>
      <c r="AO53" s="175" t="s">
        <v>856</v>
      </c>
      <c r="AP53" s="175" t="s">
        <v>742</v>
      </c>
    </row>
    <row r="54" spans="1:42" s="173" customFormat="1" hidden="1" x14ac:dyDescent="0.25">
      <c r="A54" s="175" t="s">
        <v>735</v>
      </c>
      <c r="B54" s="175" t="s">
        <v>839</v>
      </c>
      <c r="C54" s="175" t="s">
        <v>841</v>
      </c>
      <c r="D54" s="175" t="s">
        <v>842</v>
      </c>
      <c r="E54" s="176" t="s">
        <v>1003</v>
      </c>
      <c r="F54" s="177">
        <v>42933</v>
      </c>
      <c r="G54" s="177">
        <v>42941</v>
      </c>
      <c r="H54" s="178">
        <v>190</v>
      </c>
      <c r="I54" s="178">
        <v>48</v>
      </c>
      <c r="J54" s="175" t="s">
        <v>871</v>
      </c>
      <c r="K54" s="175" t="s">
        <v>1004</v>
      </c>
      <c r="L54" s="175" t="s">
        <v>1011</v>
      </c>
      <c r="M54" s="175" t="s">
        <v>1015</v>
      </c>
      <c r="N54" s="175" t="s">
        <v>874</v>
      </c>
      <c r="O54" s="179">
        <v>110038500</v>
      </c>
      <c r="P54" s="175" t="s">
        <v>64</v>
      </c>
      <c r="Q54" s="180">
        <v>110038500</v>
      </c>
      <c r="R54" s="175" t="s">
        <v>420</v>
      </c>
      <c r="S54" s="175" t="s">
        <v>420</v>
      </c>
      <c r="T54" s="175" t="s">
        <v>432</v>
      </c>
      <c r="U54" s="175" t="s">
        <v>742</v>
      </c>
      <c r="V54" s="175" t="s">
        <v>742</v>
      </c>
      <c r="W54" s="175" t="s">
        <v>420</v>
      </c>
      <c r="X54" s="175" t="s">
        <v>853</v>
      </c>
      <c r="Y54" s="175" t="s">
        <v>742</v>
      </c>
      <c r="Z54" s="175" t="s">
        <v>854</v>
      </c>
      <c r="AA54" s="175" t="s">
        <v>742</v>
      </c>
      <c r="AB54" s="175" t="s">
        <v>742</v>
      </c>
      <c r="AC54" s="175" t="s">
        <v>742</v>
      </c>
      <c r="AD54" s="175" t="s">
        <v>742</v>
      </c>
      <c r="AE54" s="175" t="s">
        <v>742</v>
      </c>
      <c r="AF54" s="175" t="s">
        <v>742</v>
      </c>
      <c r="AG54" s="175" t="s">
        <v>742</v>
      </c>
      <c r="AH54" s="175" t="s">
        <v>839</v>
      </c>
      <c r="AI54" s="175" t="s">
        <v>847</v>
      </c>
      <c r="AJ54" s="175" t="s">
        <v>848</v>
      </c>
      <c r="AK54" s="175" t="s">
        <v>849</v>
      </c>
      <c r="AL54" s="175" t="s">
        <v>748</v>
      </c>
      <c r="AM54" s="175" t="s">
        <v>749</v>
      </c>
      <c r="AN54" s="175" t="s">
        <v>855</v>
      </c>
      <c r="AO54" s="175" t="s">
        <v>856</v>
      </c>
      <c r="AP54" s="175" t="s">
        <v>742</v>
      </c>
    </row>
    <row r="55" spans="1:42" s="173" customFormat="1" hidden="1" x14ac:dyDescent="0.25">
      <c r="A55" s="175" t="s">
        <v>735</v>
      </c>
      <c r="B55" s="175" t="s">
        <v>839</v>
      </c>
      <c r="C55" s="175" t="s">
        <v>841</v>
      </c>
      <c r="D55" s="175" t="s">
        <v>842</v>
      </c>
      <c r="E55" s="176" t="s">
        <v>1016</v>
      </c>
      <c r="F55" s="177">
        <v>42916</v>
      </c>
      <c r="G55" s="177">
        <v>42920</v>
      </c>
      <c r="H55" s="178">
        <v>186</v>
      </c>
      <c r="I55" s="178">
        <v>1</v>
      </c>
      <c r="J55" s="175" t="s">
        <v>1017</v>
      </c>
      <c r="K55" s="175" t="s">
        <v>1004</v>
      </c>
      <c r="L55" s="175" t="s">
        <v>1018</v>
      </c>
      <c r="M55" s="175" t="s">
        <v>845</v>
      </c>
      <c r="N55" s="175" t="s">
        <v>874</v>
      </c>
      <c r="O55" s="179">
        <v>239275</v>
      </c>
      <c r="P55" s="175" t="s">
        <v>846</v>
      </c>
      <c r="Q55" s="180"/>
      <c r="R55" s="175" t="s">
        <v>420</v>
      </c>
      <c r="S55" s="175" t="s">
        <v>420</v>
      </c>
      <c r="T55" s="175" t="s">
        <v>432</v>
      </c>
      <c r="U55" s="175" t="s">
        <v>742</v>
      </c>
      <c r="V55" s="175" t="s">
        <v>742</v>
      </c>
      <c r="W55" s="175" t="s">
        <v>420</v>
      </c>
      <c r="X55" s="175" t="s">
        <v>853</v>
      </c>
      <c r="Y55" s="175" t="s">
        <v>742</v>
      </c>
      <c r="Z55" s="175" t="s">
        <v>1019</v>
      </c>
      <c r="AA55" s="175" t="s">
        <v>742</v>
      </c>
      <c r="AB55" s="175" t="s">
        <v>742</v>
      </c>
      <c r="AC55" s="175" t="s">
        <v>742</v>
      </c>
      <c r="AD55" s="175" t="s">
        <v>742</v>
      </c>
      <c r="AE55" s="175" t="s">
        <v>742</v>
      </c>
      <c r="AF55" s="175" t="s">
        <v>742</v>
      </c>
      <c r="AG55" s="175" t="s">
        <v>742</v>
      </c>
      <c r="AH55" s="175" t="s">
        <v>839</v>
      </c>
      <c r="AI55" s="175" t="s">
        <v>847</v>
      </c>
      <c r="AJ55" s="175" t="s">
        <v>848</v>
      </c>
      <c r="AK55" s="175" t="s">
        <v>849</v>
      </c>
      <c r="AL55" s="175" t="s">
        <v>748</v>
      </c>
      <c r="AM55" s="175" t="s">
        <v>749</v>
      </c>
      <c r="AN55" s="175" t="s">
        <v>855</v>
      </c>
      <c r="AO55" s="175" t="s">
        <v>856</v>
      </c>
      <c r="AP55" s="175" t="s">
        <v>742</v>
      </c>
    </row>
    <row r="56" spans="1:42" s="173" customFormat="1" hidden="1" x14ac:dyDescent="0.25">
      <c r="A56" s="175" t="s">
        <v>735</v>
      </c>
      <c r="B56" s="175" t="s">
        <v>839</v>
      </c>
      <c r="C56" s="175" t="s">
        <v>841</v>
      </c>
      <c r="D56" s="175" t="s">
        <v>842</v>
      </c>
      <c r="E56" s="176" t="s">
        <v>1016</v>
      </c>
      <c r="F56" s="177">
        <v>42916</v>
      </c>
      <c r="G56" s="177">
        <v>42920</v>
      </c>
      <c r="H56" s="178">
        <v>186</v>
      </c>
      <c r="I56" s="178">
        <v>2</v>
      </c>
      <c r="J56" s="175" t="s">
        <v>1017</v>
      </c>
      <c r="K56" s="175" t="s">
        <v>1004</v>
      </c>
      <c r="L56" s="175" t="s">
        <v>1018</v>
      </c>
      <c r="M56" s="175" t="s">
        <v>845</v>
      </c>
      <c r="N56" s="175" t="s">
        <v>874</v>
      </c>
      <c r="O56" s="179">
        <v>-239275</v>
      </c>
      <c r="P56" s="175" t="s">
        <v>846</v>
      </c>
      <c r="Q56" s="180"/>
      <c r="R56" s="175" t="s">
        <v>420</v>
      </c>
      <c r="S56" s="175" t="s">
        <v>420</v>
      </c>
      <c r="T56" s="175" t="s">
        <v>432</v>
      </c>
      <c r="U56" s="175" t="s">
        <v>742</v>
      </c>
      <c r="V56" s="175" t="s">
        <v>742</v>
      </c>
      <c r="W56" s="175" t="s">
        <v>420</v>
      </c>
      <c r="X56" s="181" t="s">
        <v>742</v>
      </c>
      <c r="Y56" s="175" t="s">
        <v>742</v>
      </c>
      <c r="Z56" s="181" t="s">
        <v>742</v>
      </c>
      <c r="AA56" s="175" t="s">
        <v>742</v>
      </c>
      <c r="AB56" s="175" t="s">
        <v>742</v>
      </c>
      <c r="AC56" s="175" t="s">
        <v>742</v>
      </c>
      <c r="AD56" s="175" t="s">
        <v>742</v>
      </c>
      <c r="AE56" s="175" t="s">
        <v>742</v>
      </c>
      <c r="AF56" s="175" t="s">
        <v>742</v>
      </c>
      <c r="AG56" s="175" t="s">
        <v>742</v>
      </c>
      <c r="AH56" s="175" t="s">
        <v>839</v>
      </c>
      <c r="AI56" s="175" t="s">
        <v>847</v>
      </c>
      <c r="AJ56" s="175" t="s">
        <v>848</v>
      </c>
      <c r="AK56" s="175" t="s">
        <v>849</v>
      </c>
      <c r="AL56" s="175" t="s">
        <v>748</v>
      </c>
      <c r="AM56" s="175" t="s">
        <v>749</v>
      </c>
      <c r="AN56" s="175" t="s">
        <v>742</v>
      </c>
      <c r="AO56" s="175" t="s">
        <v>742</v>
      </c>
      <c r="AP56" s="175" t="s">
        <v>742</v>
      </c>
    </row>
    <row r="57" spans="1:42" s="173" customFormat="1" hidden="1" x14ac:dyDescent="0.25">
      <c r="A57" s="175" t="s">
        <v>735</v>
      </c>
      <c r="B57" s="175" t="s">
        <v>839</v>
      </c>
      <c r="C57" s="175" t="s">
        <v>841</v>
      </c>
      <c r="D57" s="175" t="s">
        <v>842</v>
      </c>
      <c r="E57" s="176" t="s">
        <v>1016</v>
      </c>
      <c r="F57" s="177">
        <v>42919</v>
      </c>
      <c r="G57" s="177">
        <v>42919</v>
      </c>
      <c r="H57" s="178">
        <v>182</v>
      </c>
      <c r="I57" s="178">
        <v>1</v>
      </c>
      <c r="J57" s="175" t="s">
        <v>843</v>
      </c>
      <c r="K57" s="175" t="s">
        <v>844</v>
      </c>
      <c r="L57" s="175" t="s">
        <v>742</v>
      </c>
      <c r="M57" s="175" t="s">
        <v>845</v>
      </c>
      <c r="N57" s="175" t="s">
        <v>874</v>
      </c>
      <c r="O57" s="179">
        <v>1</v>
      </c>
      <c r="P57" s="175" t="s">
        <v>846</v>
      </c>
      <c r="Q57" s="180"/>
      <c r="R57" s="175" t="s">
        <v>420</v>
      </c>
      <c r="S57" s="175" t="s">
        <v>420</v>
      </c>
      <c r="T57" s="175" t="s">
        <v>432</v>
      </c>
      <c r="U57" s="175" t="s">
        <v>742</v>
      </c>
      <c r="V57" s="175" t="s">
        <v>742</v>
      </c>
      <c r="W57" s="175" t="s">
        <v>420</v>
      </c>
      <c r="X57" s="181" t="s">
        <v>742</v>
      </c>
      <c r="Y57" s="175" t="s">
        <v>742</v>
      </c>
      <c r="Z57" s="181" t="s">
        <v>742</v>
      </c>
      <c r="AA57" s="175" t="s">
        <v>742</v>
      </c>
      <c r="AB57" s="175" t="s">
        <v>742</v>
      </c>
      <c r="AC57" s="175" t="s">
        <v>742</v>
      </c>
      <c r="AD57" s="175" t="s">
        <v>742</v>
      </c>
      <c r="AE57" s="175" t="s">
        <v>742</v>
      </c>
      <c r="AF57" s="175" t="s">
        <v>742</v>
      </c>
      <c r="AG57" s="175" t="s">
        <v>742</v>
      </c>
      <c r="AH57" s="175" t="s">
        <v>839</v>
      </c>
      <c r="AI57" s="175" t="s">
        <v>847</v>
      </c>
      <c r="AJ57" s="175" t="s">
        <v>848</v>
      </c>
      <c r="AK57" s="175" t="s">
        <v>849</v>
      </c>
      <c r="AL57" s="175" t="s">
        <v>748</v>
      </c>
      <c r="AM57" s="175" t="s">
        <v>749</v>
      </c>
      <c r="AN57" s="175" t="s">
        <v>742</v>
      </c>
      <c r="AO57" s="175" t="s">
        <v>742</v>
      </c>
      <c r="AP57" s="175" t="s">
        <v>742</v>
      </c>
    </row>
    <row r="58" spans="1:42" s="173" customFormat="1" x14ac:dyDescent="0.25">
      <c r="A58" s="175" t="s">
        <v>735</v>
      </c>
      <c r="B58" s="175" t="s">
        <v>839</v>
      </c>
      <c r="C58" s="175" t="s">
        <v>841</v>
      </c>
      <c r="D58" s="175" t="s">
        <v>842</v>
      </c>
      <c r="E58" s="176" t="s">
        <v>1016</v>
      </c>
      <c r="F58" s="177">
        <v>42916</v>
      </c>
      <c r="G58" s="177">
        <v>42919</v>
      </c>
      <c r="H58" s="178">
        <v>180</v>
      </c>
      <c r="I58" s="178">
        <v>3</v>
      </c>
      <c r="J58" s="175" t="s">
        <v>859</v>
      </c>
      <c r="K58" s="175" t="s">
        <v>1004</v>
      </c>
      <c r="L58" s="175" t="s">
        <v>1020</v>
      </c>
      <c r="M58" s="175" t="s">
        <v>1021</v>
      </c>
      <c r="N58" s="175" t="s">
        <v>742</v>
      </c>
      <c r="O58" s="179">
        <v>16309091</v>
      </c>
      <c r="P58" s="175" t="s">
        <v>846</v>
      </c>
      <c r="Q58" s="180">
        <v>717.6</v>
      </c>
      <c r="R58" s="175" t="s">
        <v>420</v>
      </c>
      <c r="S58" s="175" t="s">
        <v>420</v>
      </c>
      <c r="T58" s="175" t="s">
        <v>432</v>
      </c>
      <c r="U58" s="175" t="s">
        <v>742</v>
      </c>
      <c r="V58" s="175" t="s">
        <v>742</v>
      </c>
      <c r="W58" s="175" t="s">
        <v>420</v>
      </c>
      <c r="X58" s="175" t="s">
        <v>853</v>
      </c>
      <c r="Y58" s="175" t="s">
        <v>742</v>
      </c>
      <c r="Z58" s="175" t="s">
        <v>865</v>
      </c>
      <c r="AA58" s="175" t="s">
        <v>742</v>
      </c>
      <c r="AB58" s="175" t="s">
        <v>742</v>
      </c>
      <c r="AC58" s="175" t="s">
        <v>742</v>
      </c>
      <c r="AD58" s="175" t="s">
        <v>742</v>
      </c>
      <c r="AE58" s="175" t="s">
        <v>742</v>
      </c>
      <c r="AF58" s="175" t="s">
        <v>742</v>
      </c>
      <c r="AG58" s="175" t="s">
        <v>742</v>
      </c>
      <c r="AH58" s="175" t="s">
        <v>839</v>
      </c>
      <c r="AI58" s="175" t="s">
        <v>847</v>
      </c>
      <c r="AJ58" s="175" t="s">
        <v>848</v>
      </c>
      <c r="AK58" s="175" t="s">
        <v>849</v>
      </c>
      <c r="AL58" s="175" t="s">
        <v>748</v>
      </c>
      <c r="AM58" s="175" t="s">
        <v>749</v>
      </c>
      <c r="AN58" s="175" t="s">
        <v>855</v>
      </c>
      <c r="AO58" s="175" t="s">
        <v>856</v>
      </c>
      <c r="AP58" s="175" t="s">
        <v>742</v>
      </c>
    </row>
    <row r="59" spans="1:42" s="173" customFormat="1" hidden="1" x14ac:dyDescent="0.25">
      <c r="A59" s="175" t="s">
        <v>735</v>
      </c>
      <c r="B59" s="175" t="s">
        <v>839</v>
      </c>
      <c r="C59" s="175" t="s">
        <v>841</v>
      </c>
      <c r="D59" s="175" t="s">
        <v>842</v>
      </c>
      <c r="E59" s="176" t="s">
        <v>1016</v>
      </c>
      <c r="F59" s="177">
        <v>42916</v>
      </c>
      <c r="G59" s="177">
        <v>42919</v>
      </c>
      <c r="H59" s="178">
        <v>180</v>
      </c>
      <c r="I59" s="178">
        <v>4</v>
      </c>
      <c r="J59" s="175" t="s">
        <v>859</v>
      </c>
      <c r="K59" s="175" t="s">
        <v>1004</v>
      </c>
      <c r="L59" s="175" t="s">
        <v>1020</v>
      </c>
      <c r="M59" s="175" t="s">
        <v>1022</v>
      </c>
      <c r="N59" s="175" t="s">
        <v>742</v>
      </c>
      <c r="O59" s="179">
        <v>1812045</v>
      </c>
      <c r="P59" s="175" t="s">
        <v>846</v>
      </c>
      <c r="Q59" s="180">
        <v>79.73</v>
      </c>
      <c r="R59" s="175" t="s">
        <v>420</v>
      </c>
      <c r="S59" s="175" t="s">
        <v>420</v>
      </c>
      <c r="T59" s="175" t="s">
        <v>432</v>
      </c>
      <c r="U59" s="175" t="s">
        <v>742</v>
      </c>
      <c r="V59" s="175" t="s">
        <v>742</v>
      </c>
      <c r="W59" s="175" t="s">
        <v>420</v>
      </c>
      <c r="X59" s="175" t="s">
        <v>853</v>
      </c>
      <c r="Y59" s="175" t="s">
        <v>742</v>
      </c>
      <c r="Z59" s="175" t="s">
        <v>867</v>
      </c>
      <c r="AA59" s="175" t="s">
        <v>742</v>
      </c>
      <c r="AB59" s="175" t="s">
        <v>742</v>
      </c>
      <c r="AC59" s="175" t="s">
        <v>742</v>
      </c>
      <c r="AD59" s="175" t="s">
        <v>742</v>
      </c>
      <c r="AE59" s="175" t="s">
        <v>742</v>
      </c>
      <c r="AF59" s="175" t="s">
        <v>742</v>
      </c>
      <c r="AG59" s="175" t="s">
        <v>742</v>
      </c>
      <c r="AH59" s="175" t="s">
        <v>839</v>
      </c>
      <c r="AI59" s="175" t="s">
        <v>847</v>
      </c>
      <c r="AJ59" s="175" t="s">
        <v>848</v>
      </c>
      <c r="AK59" s="175" t="s">
        <v>849</v>
      </c>
      <c r="AL59" s="175" t="s">
        <v>748</v>
      </c>
      <c r="AM59" s="175" t="s">
        <v>749</v>
      </c>
      <c r="AN59" s="175" t="s">
        <v>855</v>
      </c>
      <c r="AO59" s="175" t="s">
        <v>856</v>
      </c>
      <c r="AP59" s="175" t="s">
        <v>742</v>
      </c>
    </row>
    <row r="60" spans="1:42" s="173" customFormat="1" hidden="1" x14ac:dyDescent="0.25">
      <c r="A60" s="175" t="s">
        <v>735</v>
      </c>
      <c r="B60" s="175" t="s">
        <v>839</v>
      </c>
      <c r="C60" s="175" t="s">
        <v>841</v>
      </c>
      <c r="D60" s="175" t="s">
        <v>842</v>
      </c>
      <c r="E60" s="176" t="s">
        <v>1016</v>
      </c>
      <c r="F60" s="177">
        <v>42913</v>
      </c>
      <c r="G60" s="177">
        <v>42915</v>
      </c>
      <c r="H60" s="178">
        <v>164</v>
      </c>
      <c r="I60" s="178">
        <v>49</v>
      </c>
      <c r="J60" s="175" t="s">
        <v>850</v>
      </c>
      <c r="K60" s="175" t="s">
        <v>1004</v>
      </c>
      <c r="L60" s="175" t="s">
        <v>1023</v>
      </c>
      <c r="M60" s="175" t="s">
        <v>1012</v>
      </c>
      <c r="N60" s="175" t="s">
        <v>874</v>
      </c>
      <c r="O60" s="179">
        <v>-34875000</v>
      </c>
      <c r="P60" s="175" t="s">
        <v>64</v>
      </c>
      <c r="Q60" s="180">
        <v>-34875000</v>
      </c>
      <c r="R60" s="175" t="s">
        <v>420</v>
      </c>
      <c r="S60" s="175" t="s">
        <v>420</v>
      </c>
      <c r="T60" s="175" t="s">
        <v>432</v>
      </c>
      <c r="U60" s="175" t="s">
        <v>742</v>
      </c>
      <c r="V60" s="175" t="s">
        <v>742</v>
      </c>
      <c r="W60" s="175" t="s">
        <v>420</v>
      </c>
      <c r="X60" s="175" t="s">
        <v>853</v>
      </c>
      <c r="Y60" s="175" t="s">
        <v>742</v>
      </c>
      <c r="Z60" s="175" t="s">
        <v>854</v>
      </c>
      <c r="AA60" s="175" t="s">
        <v>742</v>
      </c>
      <c r="AB60" s="175" t="s">
        <v>742</v>
      </c>
      <c r="AC60" s="175" t="s">
        <v>742</v>
      </c>
      <c r="AD60" s="175" t="s">
        <v>742</v>
      </c>
      <c r="AE60" s="175" t="s">
        <v>742</v>
      </c>
      <c r="AF60" s="175" t="s">
        <v>742</v>
      </c>
      <c r="AG60" s="175" t="s">
        <v>742</v>
      </c>
      <c r="AH60" s="175" t="s">
        <v>839</v>
      </c>
      <c r="AI60" s="175" t="s">
        <v>847</v>
      </c>
      <c r="AJ60" s="175" t="s">
        <v>848</v>
      </c>
      <c r="AK60" s="175" t="s">
        <v>849</v>
      </c>
      <c r="AL60" s="175" t="s">
        <v>748</v>
      </c>
      <c r="AM60" s="175" t="s">
        <v>749</v>
      </c>
      <c r="AN60" s="175" t="s">
        <v>855</v>
      </c>
      <c r="AO60" s="175" t="s">
        <v>856</v>
      </c>
      <c r="AP60" s="175" t="s">
        <v>742</v>
      </c>
    </row>
    <row r="61" spans="1:42" s="173" customFormat="1" hidden="1" x14ac:dyDescent="0.25">
      <c r="A61" s="175" t="s">
        <v>735</v>
      </c>
      <c r="B61" s="175" t="s">
        <v>839</v>
      </c>
      <c r="C61" s="175" t="s">
        <v>841</v>
      </c>
      <c r="D61" s="175" t="s">
        <v>842</v>
      </c>
      <c r="E61" s="176" t="s">
        <v>1016</v>
      </c>
      <c r="F61" s="177">
        <v>42913</v>
      </c>
      <c r="G61" s="177">
        <v>42915</v>
      </c>
      <c r="H61" s="178">
        <v>164</v>
      </c>
      <c r="I61" s="178">
        <v>50</v>
      </c>
      <c r="J61" s="175" t="s">
        <v>850</v>
      </c>
      <c r="K61" s="175" t="s">
        <v>1004</v>
      </c>
      <c r="L61" s="175" t="s">
        <v>1023</v>
      </c>
      <c r="M61" s="175" t="s">
        <v>857</v>
      </c>
      <c r="N61" s="175" t="s">
        <v>874</v>
      </c>
      <c r="O61" s="179">
        <v>-12373000</v>
      </c>
      <c r="P61" s="175" t="s">
        <v>64</v>
      </c>
      <c r="Q61" s="180">
        <v>-12373000</v>
      </c>
      <c r="R61" s="175" t="s">
        <v>420</v>
      </c>
      <c r="S61" s="175" t="s">
        <v>420</v>
      </c>
      <c r="T61" s="175" t="s">
        <v>432</v>
      </c>
      <c r="U61" s="175" t="s">
        <v>742</v>
      </c>
      <c r="V61" s="175" t="s">
        <v>742</v>
      </c>
      <c r="W61" s="175" t="s">
        <v>420</v>
      </c>
      <c r="X61" s="175" t="s">
        <v>853</v>
      </c>
      <c r="Y61" s="175" t="s">
        <v>742</v>
      </c>
      <c r="Z61" s="175" t="s">
        <v>854</v>
      </c>
      <c r="AA61" s="175" t="s">
        <v>742</v>
      </c>
      <c r="AB61" s="175" t="s">
        <v>742</v>
      </c>
      <c r="AC61" s="175" t="s">
        <v>742</v>
      </c>
      <c r="AD61" s="175" t="s">
        <v>742</v>
      </c>
      <c r="AE61" s="175" t="s">
        <v>742</v>
      </c>
      <c r="AF61" s="175" t="s">
        <v>742</v>
      </c>
      <c r="AG61" s="175" t="s">
        <v>742</v>
      </c>
      <c r="AH61" s="175" t="s">
        <v>839</v>
      </c>
      <c r="AI61" s="175" t="s">
        <v>847</v>
      </c>
      <c r="AJ61" s="175" t="s">
        <v>848</v>
      </c>
      <c r="AK61" s="175" t="s">
        <v>849</v>
      </c>
      <c r="AL61" s="175" t="s">
        <v>748</v>
      </c>
      <c r="AM61" s="175" t="s">
        <v>749</v>
      </c>
      <c r="AN61" s="175" t="s">
        <v>855</v>
      </c>
      <c r="AO61" s="175" t="s">
        <v>856</v>
      </c>
      <c r="AP61" s="175" t="s">
        <v>742</v>
      </c>
    </row>
    <row r="62" spans="1:42" s="173" customFormat="1" hidden="1" x14ac:dyDescent="0.25">
      <c r="A62" s="175" t="s">
        <v>735</v>
      </c>
      <c r="B62" s="175" t="s">
        <v>839</v>
      </c>
      <c r="C62" s="175" t="s">
        <v>841</v>
      </c>
      <c r="D62" s="175" t="s">
        <v>842</v>
      </c>
      <c r="E62" s="176" t="s">
        <v>1016</v>
      </c>
      <c r="F62" s="177">
        <v>42913</v>
      </c>
      <c r="G62" s="177">
        <v>42915</v>
      </c>
      <c r="H62" s="178">
        <v>164</v>
      </c>
      <c r="I62" s="178">
        <v>102</v>
      </c>
      <c r="J62" s="175" t="s">
        <v>850</v>
      </c>
      <c r="K62" s="175" t="s">
        <v>1004</v>
      </c>
      <c r="L62" s="175" t="s">
        <v>1023</v>
      </c>
      <c r="M62" s="175" t="s">
        <v>1013</v>
      </c>
      <c r="N62" s="175" t="s">
        <v>874</v>
      </c>
      <c r="O62" s="179">
        <v>-36472000</v>
      </c>
      <c r="P62" s="175" t="s">
        <v>64</v>
      </c>
      <c r="Q62" s="180">
        <v>-36472000</v>
      </c>
      <c r="R62" s="175" t="s">
        <v>420</v>
      </c>
      <c r="S62" s="175" t="s">
        <v>420</v>
      </c>
      <c r="T62" s="175" t="s">
        <v>432</v>
      </c>
      <c r="U62" s="175" t="s">
        <v>742</v>
      </c>
      <c r="V62" s="175" t="s">
        <v>742</v>
      </c>
      <c r="W62" s="175" t="s">
        <v>420</v>
      </c>
      <c r="X62" s="175" t="s">
        <v>853</v>
      </c>
      <c r="Y62" s="175" t="s">
        <v>742</v>
      </c>
      <c r="Z62" s="175" t="s">
        <v>854</v>
      </c>
      <c r="AA62" s="175" t="s">
        <v>742</v>
      </c>
      <c r="AB62" s="175" t="s">
        <v>742</v>
      </c>
      <c r="AC62" s="175" t="s">
        <v>742</v>
      </c>
      <c r="AD62" s="175" t="s">
        <v>742</v>
      </c>
      <c r="AE62" s="175" t="s">
        <v>742</v>
      </c>
      <c r="AF62" s="175" t="s">
        <v>742</v>
      </c>
      <c r="AG62" s="175" t="s">
        <v>742</v>
      </c>
      <c r="AH62" s="175" t="s">
        <v>839</v>
      </c>
      <c r="AI62" s="175" t="s">
        <v>847</v>
      </c>
      <c r="AJ62" s="175" t="s">
        <v>848</v>
      </c>
      <c r="AK62" s="175" t="s">
        <v>849</v>
      </c>
      <c r="AL62" s="175" t="s">
        <v>748</v>
      </c>
      <c r="AM62" s="175" t="s">
        <v>749</v>
      </c>
      <c r="AN62" s="175" t="s">
        <v>855</v>
      </c>
      <c r="AO62" s="175" t="s">
        <v>856</v>
      </c>
      <c r="AP62" s="175" t="s">
        <v>742</v>
      </c>
    </row>
    <row r="63" spans="1:42" s="173" customFormat="1" hidden="1" x14ac:dyDescent="0.25">
      <c r="A63" s="175" t="s">
        <v>735</v>
      </c>
      <c r="B63" s="175" t="s">
        <v>839</v>
      </c>
      <c r="C63" s="175" t="s">
        <v>841</v>
      </c>
      <c r="D63" s="175" t="s">
        <v>842</v>
      </c>
      <c r="E63" s="176" t="s">
        <v>1016</v>
      </c>
      <c r="F63" s="177">
        <v>42913</v>
      </c>
      <c r="G63" s="177">
        <v>42915</v>
      </c>
      <c r="H63" s="178">
        <v>164</v>
      </c>
      <c r="I63" s="178">
        <v>103</v>
      </c>
      <c r="J63" s="175" t="s">
        <v>850</v>
      </c>
      <c r="K63" s="175" t="s">
        <v>1004</v>
      </c>
      <c r="L63" s="175" t="s">
        <v>1023</v>
      </c>
      <c r="M63" s="175" t="s">
        <v>1013</v>
      </c>
      <c r="N63" s="175" t="s">
        <v>874</v>
      </c>
      <c r="O63" s="179">
        <v>-3186750</v>
      </c>
      <c r="P63" s="175" t="s">
        <v>64</v>
      </c>
      <c r="Q63" s="180">
        <v>-3186750</v>
      </c>
      <c r="R63" s="175" t="s">
        <v>420</v>
      </c>
      <c r="S63" s="175" t="s">
        <v>420</v>
      </c>
      <c r="T63" s="175" t="s">
        <v>432</v>
      </c>
      <c r="U63" s="175" t="s">
        <v>742</v>
      </c>
      <c r="V63" s="175" t="s">
        <v>742</v>
      </c>
      <c r="W63" s="175" t="s">
        <v>420</v>
      </c>
      <c r="X63" s="175" t="s">
        <v>853</v>
      </c>
      <c r="Y63" s="175" t="s">
        <v>742</v>
      </c>
      <c r="Z63" s="175" t="s">
        <v>854</v>
      </c>
      <c r="AA63" s="175" t="s">
        <v>742</v>
      </c>
      <c r="AB63" s="175" t="s">
        <v>742</v>
      </c>
      <c r="AC63" s="175" t="s">
        <v>742</v>
      </c>
      <c r="AD63" s="175" t="s">
        <v>742</v>
      </c>
      <c r="AE63" s="175" t="s">
        <v>742</v>
      </c>
      <c r="AF63" s="175" t="s">
        <v>742</v>
      </c>
      <c r="AG63" s="175" t="s">
        <v>742</v>
      </c>
      <c r="AH63" s="175" t="s">
        <v>839</v>
      </c>
      <c r="AI63" s="175" t="s">
        <v>847</v>
      </c>
      <c r="AJ63" s="175" t="s">
        <v>848</v>
      </c>
      <c r="AK63" s="175" t="s">
        <v>849</v>
      </c>
      <c r="AL63" s="175" t="s">
        <v>748</v>
      </c>
      <c r="AM63" s="175" t="s">
        <v>749</v>
      </c>
      <c r="AN63" s="175" t="s">
        <v>855</v>
      </c>
      <c r="AO63" s="175" t="s">
        <v>856</v>
      </c>
      <c r="AP63" s="175" t="s">
        <v>742</v>
      </c>
    </row>
    <row r="64" spans="1:42" s="173" customFormat="1" hidden="1" x14ac:dyDescent="0.25">
      <c r="A64" s="175" t="s">
        <v>735</v>
      </c>
      <c r="B64" s="175" t="s">
        <v>839</v>
      </c>
      <c r="C64" s="175" t="s">
        <v>841</v>
      </c>
      <c r="D64" s="175" t="s">
        <v>842</v>
      </c>
      <c r="E64" s="176" t="s">
        <v>1016</v>
      </c>
      <c r="F64" s="177">
        <v>42907</v>
      </c>
      <c r="G64" s="177">
        <v>42915</v>
      </c>
      <c r="H64" s="178">
        <v>160</v>
      </c>
      <c r="I64" s="178">
        <v>28</v>
      </c>
      <c r="J64" s="175" t="s">
        <v>871</v>
      </c>
      <c r="K64" s="175" t="s">
        <v>1004</v>
      </c>
      <c r="L64" s="175" t="s">
        <v>1024</v>
      </c>
      <c r="M64" s="175" t="s">
        <v>1025</v>
      </c>
      <c r="N64" s="175" t="s">
        <v>874</v>
      </c>
      <c r="O64" s="179">
        <v>127273636</v>
      </c>
      <c r="P64" s="175" t="s">
        <v>846</v>
      </c>
      <c r="Q64" s="180">
        <v>5600.04</v>
      </c>
      <c r="R64" s="175" t="s">
        <v>420</v>
      </c>
      <c r="S64" s="175" t="s">
        <v>420</v>
      </c>
      <c r="T64" s="175" t="s">
        <v>432</v>
      </c>
      <c r="U64" s="175" t="s">
        <v>742</v>
      </c>
      <c r="V64" s="175" t="s">
        <v>742</v>
      </c>
      <c r="W64" s="175" t="s">
        <v>420</v>
      </c>
      <c r="X64" s="175" t="s">
        <v>853</v>
      </c>
      <c r="Y64" s="175" t="s">
        <v>742</v>
      </c>
      <c r="Z64" s="175" t="s">
        <v>1019</v>
      </c>
      <c r="AA64" s="175" t="s">
        <v>742</v>
      </c>
      <c r="AB64" s="175" t="s">
        <v>742</v>
      </c>
      <c r="AC64" s="175" t="s">
        <v>742</v>
      </c>
      <c r="AD64" s="175" t="s">
        <v>742</v>
      </c>
      <c r="AE64" s="175" t="s">
        <v>742</v>
      </c>
      <c r="AF64" s="175" t="s">
        <v>742</v>
      </c>
      <c r="AG64" s="175" t="s">
        <v>742</v>
      </c>
      <c r="AH64" s="175" t="s">
        <v>839</v>
      </c>
      <c r="AI64" s="175" t="s">
        <v>847</v>
      </c>
      <c r="AJ64" s="175" t="s">
        <v>848</v>
      </c>
      <c r="AK64" s="175" t="s">
        <v>849</v>
      </c>
      <c r="AL64" s="175" t="s">
        <v>748</v>
      </c>
      <c r="AM64" s="175" t="s">
        <v>749</v>
      </c>
      <c r="AN64" s="175" t="s">
        <v>855</v>
      </c>
      <c r="AO64" s="175" t="s">
        <v>856</v>
      </c>
      <c r="AP64" s="175" t="s">
        <v>742</v>
      </c>
    </row>
    <row r="65" spans="1:42" s="173" customFormat="1" hidden="1" x14ac:dyDescent="0.25">
      <c r="A65" s="175" t="s">
        <v>735</v>
      </c>
      <c r="B65" s="175" t="s">
        <v>839</v>
      </c>
      <c r="C65" s="175" t="s">
        <v>841</v>
      </c>
      <c r="D65" s="175" t="s">
        <v>842</v>
      </c>
      <c r="E65" s="176" t="s">
        <v>1016</v>
      </c>
      <c r="F65" s="177">
        <v>42907</v>
      </c>
      <c r="G65" s="177">
        <v>42908</v>
      </c>
      <c r="H65" s="178">
        <v>159</v>
      </c>
      <c r="I65" s="178">
        <v>12</v>
      </c>
      <c r="J65" s="175" t="s">
        <v>859</v>
      </c>
      <c r="K65" s="175" t="s">
        <v>1004</v>
      </c>
      <c r="L65" s="175" t="s">
        <v>1026</v>
      </c>
      <c r="M65" s="175" t="s">
        <v>1014</v>
      </c>
      <c r="N65" s="175" t="s">
        <v>874</v>
      </c>
      <c r="O65" s="179">
        <v>-101647885</v>
      </c>
      <c r="P65" s="175" t="s">
        <v>64</v>
      </c>
      <c r="Q65" s="180">
        <v>-101647885</v>
      </c>
      <c r="R65" s="175" t="s">
        <v>420</v>
      </c>
      <c r="S65" s="175" t="s">
        <v>420</v>
      </c>
      <c r="T65" s="175" t="s">
        <v>432</v>
      </c>
      <c r="U65" s="175" t="s">
        <v>742</v>
      </c>
      <c r="V65" s="175" t="s">
        <v>742</v>
      </c>
      <c r="W65" s="175" t="s">
        <v>420</v>
      </c>
      <c r="X65" s="175" t="s">
        <v>853</v>
      </c>
      <c r="Y65" s="175" t="s">
        <v>742</v>
      </c>
      <c r="Z65" s="175" t="s">
        <v>854</v>
      </c>
      <c r="AA65" s="175" t="s">
        <v>742</v>
      </c>
      <c r="AB65" s="175" t="s">
        <v>742</v>
      </c>
      <c r="AC65" s="175" t="s">
        <v>742</v>
      </c>
      <c r="AD65" s="175" t="s">
        <v>742</v>
      </c>
      <c r="AE65" s="175" t="s">
        <v>742</v>
      </c>
      <c r="AF65" s="175" t="s">
        <v>742</v>
      </c>
      <c r="AG65" s="175" t="s">
        <v>742</v>
      </c>
      <c r="AH65" s="175" t="s">
        <v>839</v>
      </c>
      <c r="AI65" s="175" t="s">
        <v>847</v>
      </c>
      <c r="AJ65" s="175" t="s">
        <v>848</v>
      </c>
      <c r="AK65" s="175" t="s">
        <v>849</v>
      </c>
      <c r="AL65" s="175" t="s">
        <v>748</v>
      </c>
      <c r="AM65" s="175" t="s">
        <v>749</v>
      </c>
      <c r="AN65" s="175" t="s">
        <v>855</v>
      </c>
      <c r="AO65" s="175" t="s">
        <v>856</v>
      </c>
      <c r="AP65" s="175" t="s">
        <v>742</v>
      </c>
    </row>
    <row r="66" spans="1:42" s="173" customFormat="1" hidden="1" x14ac:dyDescent="0.25">
      <c r="A66" s="175" t="s">
        <v>735</v>
      </c>
      <c r="B66" s="175" t="s">
        <v>839</v>
      </c>
      <c r="C66" s="175" t="s">
        <v>841</v>
      </c>
      <c r="D66" s="175" t="s">
        <v>842</v>
      </c>
      <c r="E66" s="176" t="s">
        <v>1016</v>
      </c>
      <c r="F66" s="177">
        <v>42907</v>
      </c>
      <c r="G66" s="177">
        <v>42908</v>
      </c>
      <c r="H66" s="178">
        <v>159</v>
      </c>
      <c r="I66" s="178">
        <v>14</v>
      </c>
      <c r="J66" s="175" t="s">
        <v>859</v>
      </c>
      <c r="K66" s="175" t="s">
        <v>1004</v>
      </c>
      <c r="L66" s="175" t="s">
        <v>1026</v>
      </c>
      <c r="M66" s="175" t="s">
        <v>1015</v>
      </c>
      <c r="N66" s="175" t="s">
        <v>874</v>
      </c>
      <c r="O66" s="179">
        <v>-110038500</v>
      </c>
      <c r="P66" s="175" t="s">
        <v>64</v>
      </c>
      <c r="Q66" s="180">
        <v>-110038500</v>
      </c>
      <c r="R66" s="175" t="s">
        <v>420</v>
      </c>
      <c r="S66" s="175" t="s">
        <v>420</v>
      </c>
      <c r="T66" s="175" t="s">
        <v>432</v>
      </c>
      <c r="U66" s="175" t="s">
        <v>742</v>
      </c>
      <c r="V66" s="175" t="s">
        <v>742</v>
      </c>
      <c r="W66" s="175" t="s">
        <v>420</v>
      </c>
      <c r="X66" s="175" t="s">
        <v>853</v>
      </c>
      <c r="Y66" s="175" t="s">
        <v>742</v>
      </c>
      <c r="Z66" s="175" t="s">
        <v>854</v>
      </c>
      <c r="AA66" s="175" t="s">
        <v>742</v>
      </c>
      <c r="AB66" s="175" t="s">
        <v>742</v>
      </c>
      <c r="AC66" s="175" t="s">
        <v>742</v>
      </c>
      <c r="AD66" s="175" t="s">
        <v>742</v>
      </c>
      <c r="AE66" s="175" t="s">
        <v>742</v>
      </c>
      <c r="AF66" s="175" t="s">
        <v>742</v>
      </c>
      <c r="AG66" s="175" t="s">
        <v>742</v>
      </c>
      <c r="AH66" s="175" t="s">
        <v>839</v>
      </c>
      <c r="AI66" s="175" t="s">
        <v>847</v>
      </c>
      <c r="AJ66" s="175" t="s">
        <v>848</v>
      </c>
      <c r="AK66" s="175" t="s">
        <v>849</v>
      </c>
      <c r="AL66" s="175" t="s">
        <v>748</v>
      </c>
      <c r="AM66" s="175" t="s">
        <v>749</v>
      </c>
      <c r="AN66" s="175" t="s">
        <v>855</v>
      </c>
      <c r="AO66" s="175" t="s">
        <v>856</v>
      </c>
      <c r="AP66" s="175" t="s">
        <v>742</v>
      </c>
    </row>
    <row r="67" spans="1:42" s="173" customFormat="1" x14ac:dyDescent="0.25">
      <c r="A67" s="175" t="s">
        <v>735</v>
      </c>
      <c r="B67" s="175" t="s">
        <v>839</v>
      </c>
      <c r="C67" s="175" t="s">
        <v>841</v>
      </c>
      <c r="D67" s="175" t="s">
        <v>842</v>
      </c>
      <c r="E67" s="176" t="s">
        <v>1016</v>
      </c>
      <c r="F67" s="177">
        <v>42907</v>
      </c>
      <c r="G67" s="177">
        <v>42908</v>
      </c>
      <c r="H67" s="178">
        <v>158</v>
      </c>
      <c r="I67" s="178">
        <v>3</v>
      </c>
      <c r="J67" s="175" t="s">
        <v>859</v>
      </c>
      <c r="K67" s="175" t="s">
        <v>1004</v>
      </c>
      <c r="L67" s="175" t="s">
        <v>1027</v>
      </c>
      <c r="M67" s="175" t="s">
        <v>1028</v>
      </c>
      <c r="N67" s="175" t="s">
        <v>742</v>
      </c>
      <c r="O67" s="179">
        <v>-116712955</v>
      </c>
      <c r="P67" s="175" t="s">
        <v>846</v>
      </c>
      <c r="Q67" s="180">
        <v>-5135.37</v>
      </c>
      <c r="R67" s="175" t="s">
        <v>420</v>
      </c>
      <c r="S67" s="175" t="s">
        <v>420</v>
      </c>
      <c r="T67" s="175" t="s">
        <v>432</v>
      </c>
      <c r="U67" s="175" t="s">
        <v>742</v>
      </c>
      <c r="V67" s="175" t="s">
        <v>742</v>
      </c>
      <c r="W67" s="175" t="s">
        <v>420</v>
      </c>
      <c r="X67" s="175" t="s">
        <v>853</v>
      </c>
      <c r="Y67" s="175" t="s">
        <v>742</v>
      </c>
      <c r="Z67" s="175" t="s">
        <v>865</v>
      </c>
      <c r="AA67" s="175" t="s">
        <v>742</v>
      </c>
      <c r="AB67" s="175" t="s">
        <v>742</v>
      </c>
      <c r="AC67" s="175" t="s">
        <v>742</v>
      </c>
      <c r="AD67" s="175" t="s">
        <v>742</v>
      </c>
      <c r="AE67" s="175" t="s">
        <v>742</v>
      </c>
      <c r="AF67" s="175" t="s">
        <v>742</v>
      </c>
      <c r="AG67" s="175" t="s">
        <v>742</v>
      </c>
      <c r="AH67" s="175" t="s">
        <v>839</v>
      </c>
      <c r="AI67" s="175" t="s">
        <v>847</v>
      </c>
      <c r="AJ67" s="175" t="s">
        <v>848</v>
      </c>
      <c r="AK67" s="175" t="s">
        <v>849</v>
      </c>
      <c r="AL67" s="175" t="s">
        <v>748</v>
      </c>
      <c r="AM67" s="175" t="s">
        <v>749</v>
      </c>
      <c r="AN67" s="175" t="s">
        <v>855</v>
      </c>
      <c r="AO67" s="175" t="s">
        <v>856</v>
      </c>
      <c r="AP67" s="175" t="s">
        <v>742</v>
      </c>
    </row>
    <row r="68" spans="1:42" s="173" customFormat="1" hidden="1" x14ac:dyDescent="0.25">
      <c r="A68" s="175" t="s">
        <v>735</v>
      </c>
      <c r="B68" s="175" t="s">
        <v>839</v>
      </c>
      <c r="C68" s="175" t="s">
        <v>841</v>
      </c>
      <c r="D68" s="175" t="s">
        <v>842</v>
      </c>
      <c r="E68" s="176" t="s">
        <v>1016</v>
      </c>
      <c r="F68" s="177">
        <v>42907</v>
      </c>
      <c r="G68" s="177">
        <v>42908</v>
      </c>
      <c r="H68" s="178">
        <v>158</v>
      </c>
      <c r="I68" s="178">
        <v>4</v>
      </c>
      <c r="J68" s="175" t="s">
        <v>859</v>
      </c>
      <c r="K68" s="175" t="s">
        <v>1004</v>
      </c>
      <c r="L68" s="175" t="s">
        <v>1027</v>
      </c>
      <c r="M68" s="175" t="s">
        <v>1029</v>
      </c>
      <c r="N68" s="175" t="s">
        <v>742</v>
      </c>
      <c r="O68" s="179">
        <v>-15337727</v>
      </c>
      <c r="P68" s="175" t="s">
        <v>846</v>
      </c>
      <c r="Q68" s="180">
        <v>-674.86</v>
      </c>
      <c r="R68" s="175" t="s">
        <v>420</v>
      </c>
      <c r="S68" s="175" t="s">
        <v>420</v>
      </c>
      <c r="T68" s="175" t="s">
        <v>432</v>
      </c>
      <c r="U68" s="175" t="s">
        <v>742</v>
      </c>
      <c r="V68" s="175" t="s">
        <v>742</v>
      </c>
      <c r="W68" s="175" t="s">
        <v>420</v>
      </c>
      <c r="X68" s="175" t="s">
        <v>853</v>
      </c>
      <c r="Y68" s="175" t="s">
        <v>742</v>
      </c>
      <c r="Z68" s="175" t="s">
        <v>867</v>
      </c>
      <c r="AA68" s="175" t="s">
        <v>742</v>
      </c>
      <c r="AB68" s="175" t="s">
        <v>742</v>
      </c>
      <c r="AC68" s="175" t="s">
        <v>742</v>
      </c>
      <c r="AD68" s="175" t="s">
        <v>742</v>
      </c>
      <c r="AE68" s="175" t="s">
        <v>742</v>
      </c>
      <c r="AF68" s="175" t="s">
        <v>742</v>
      </c>
      <c r="AG68" s="175" t="s">
        <v>742</v>
      </c>
      <c r="AH68" s="175" t="s">
        <v>839</v>
      </c>
      <c r="AI68" s="175" t="s">
        <v>847</v>
      </c>
      <c r="AJ68" s="175" t="s">
        <v>848</v>
      </c>
      <c r="AK68" s="175" t="s">
        <v>849</v>
      </c>
      <c r="AL68" s="175" t="s">
        <v>748</v>
      </c>
      <c r="AM68" s="175" t="s">
        <v>749</v>
      </c>
      <c r="AN68" s="175" t="s">
        <v>855</v>
      </c>
      <c r="AO68" s="175" t="s">
        <v>856</v>
      </c>
      <c r="AP68" s="175" t="s">
        <v>742</v>
      </c>
    </row>
    <row r="69" spans="1:42" s="173" customFormat="1" hidden="1" x14ac:dyDescent="0.25">
      <c r="A69" s="175" t="s">
        <v>735</v>
      </c>
      <c r="B69" s="175" t="s">
        <v>839</v>
      </c>
      <c r="C69" s="175" t="s">
        <v>841</v>
      </c>
      <c r="D69" s="175" t="s">
        <v>842</v>
      </c>
      <c r="E69" s="176" t="s">
        <v>1016</v>
      </c>
      <c r="F69" s="177">
        <v>42907</v>
      </c>
      <c r="G69" s="177">
        <v>42908</v>
      </c>
      <c r="H69" s="178">
        <v>158</v>
      </c>
      <c r="I69" s="178">
        <v>10</v>
      </c>
      <c r="J69" s="175" t="s">
        <v>859</v>
      </c>
      <c r="K69" s="175" t="s">
        <v>1004</v>
      </c>
      <c r="L69" s="175" t="s">
        <v>1030</v>
      </c>
      <c r="M69" s="175" t="s">
        <v>861</v>
      </c>
      <c r="N69" s="175" t="s">
        <v>742</v>
      </c>
      <c r="O69" s="179">
        <v>-24438636</v>
      </c>
      <c r="P69" s="175" t="s">
        <v>846</v>
      </c>
      <c r="Q69" s="180">
        <v>-1075.3</v>
      </c>
      <c r="R69" s="175" t="s">
        <v>420</v>
      </c>
      <c r="S69" s="175" t="s">
        <v>420</v>
      </c>
      <c r="T69" s="175" t="s">
        <v>432</v>
      </c>
      <c r="U69" s="175" t="s">
        <v>742</v>
      </c>
      <c r="V69" s="175" t="s">
        <v>742</v>
      </c>
      <c r="W69" s="175" t="s">
        <v>420</v>
      </c>
      <c r="X69" s="175" t="s">
        <v>853</v>
      </c>
      <c r="Y69" s="175" t="s">
        <v>742</v>
      </c>
      <c r="Z69" s="175" t="s">
        <v>862</v>
      </c>
      <c r="AA69" s="175" t="s">
        <v>742</v>
      </c>
      <c r="AB69" s="175" t="s">
        <v>742</v>
      </c>
      <c r="AC69" s="175" t="s">
        <v>742</v>
      </c>
      <c r="AD69" s="175" t="s">
        <v>742</v>
      </c>
      <c r="AE69" s="175" t="s">
        <v>742</v>
      </c>
      <c r="AF69" s="175" t="s">
        <v>742</v>
      </c>
      <c r="AG69" s="175" t="s">
        <v>742</v>
      </c>
      <c r="AH69" s="175" t="s">
        <v>839</v>
      </c>
      <c r="AI69" s="175" t="s">
        <v>847</v>
      </c>
      <c r="AJ69" s="175" t="s">
        <v>848</v>
      </c>
      <c r="AK69" s="175" t="s">
        <v>849</v>
      </c>
      <c r="AL69" s="175" t="s">
        <v>748</v>
      </c>
      <c r="AM69" s="175" t="s">
        <v>749</v>
      </c>
      <c r="AN69" s="175" t="s">
        <v>855</v>
      </c>
      <c r="AO69" s="175" t="s">
        <v>856</v>
      </c>
      <c r="AP69" s="175" t="s">
        <v>742</v>
      </c>
    </row>
    <row r="70" spans="1:42" s="173" customFormat="1" hidden="1" x14ac:dyDescent="0.25">
      <c r="A70" s="175" t="s">
        <v>735</v>
      </c>
      <c r="B70" s="175" t="s">
        <v>839</v>
      </c>
      <c r="C70" s="175" t="s">
        <v>841</v>
      </c>
      <c r="D70" s="175" t="s">
        <v>842</v>
      </c>
      <c r="E70" s="176" t="s">
        <v>1016</v>
      </c>
      <c r="F70" s="177">
        <v>42901</v>
      </c>
      <c r="G70" s="177">
        <v>42908</v>
      </c>
      <c r="H70" s="178">
        <v>150</v>
      </c>
      <c r="I70" s="178">
        <v>55</v>
      </c>
      <c r="J70" s="175" t="s">
        <v>871</v>
      </c>
      <c r="K70" s="175" t="s">
        <v>1004</v>
      </c>
      <c r="L70" s="175" t="s">
        <v>1031</v>
      </c>
      <c r="M70" s="175" t="s">
        <v>1032</v>
      </c>
      <c r="N70" s="175" t="s">
        <v>874</v>
      </c>
      <c r="O70" s="179">
        <v>34875000</v>
      </c>
      <c r="P70" s="175" t="s">
        <v>64</v>
      </c>
      <c r="Q70" s="180">
        <v>34875000</v>
      </c>
      <c r="R70" s="175" t="s">
        <v>420</v>
      </c>
      <c r="S70" s="175" t="s">
        <v>420</v>
      </c>
      <c r="T70" s="175" t="s">
        <v>432</v>
      </c>
      <c r="U70" s="175" t="s">
        <v>742</v>
      </c>
      <c r="V70" s="175" t="s">
        <v>742</v>
      </c>
      <c r="W70" s="175" t="s">
        <v>420</v>
      </c>
      <c r="X70" s="175" t="s">
        <v>853</v>
      </c>
      <c r="Y70" s="175" t="s">
        <v>742</v>
      </c>
      <c r="Z70" s="175" t="s">
        <v>854</v>
      </c>
      <c r="AA70" s="175" t="s">
        <v>742</v>
      </c>
      <c r="AB70" s="175" t="s">
        <v>742</v>
      </c>
      <c r="AC70" s="175" t="s">
        <v>742</v>
      </c>
      <c r="AD70" s="175" t="s">
        <v>742</v>
      </c>
      <c r="AE70" s="175" t="s">
        <v>742</v>
      </c>
      <c r="AF70" s="175" t="s">
        <v>742</v>
      </c>
      <c r="AG70" s="175" t="s">
        <v>742</v>
      </c>
      <c r="AH70" s="175" t="s">
        <v>839</v>
      </c>
      <c r="AI70" s="175" t="s">
        <v>847</v>
      </c>
      <c r="AJ70" s="175" t="s">
        <v>848</v>
      </c>
      <c r="AK70" s="175" t="s">
        <v>849</v>
      </c>
      <c r="AL70" s="175" t="s">
        <v>748</v>
      </c>
      <c r="AM70" s="175" t="s">
        <v>749</v>
      </c>
      <c r="AN70" s="175" t="s">
        <v>855</v>
      </c>
      <c r="AO70" s="175" t="s">
        <v>856</v>
      </c>
      <c r="AP70" s="175" t="s">
        <v>742</v>
      </c>
    </row>
    <row r="71" spans="1:42" s="173" customFormat="1" hidden="1" x14ac:dyDescent="0.25">
      <c r="A71" s="175" t="s">
        <v>735</v>
      </c>
      <c r="B71" s="175" t="s">
        <v>839</v>
      </c>
      <c r="C71" s="175" t="s">
        <v>841</v>
      </c>
      <c r="D71" s="175" t="s">
        <v>842</v>
      </c>
      <c r="E71" s="176" t="s">
        <v>1016</v>
      </c>
      <c r="F71" s="177">
        <v>42901</v>
      </c>
      <c r="G71" s="177">
        <v>42908</v>
      </c>
      <c r="H71" s="178">
        <v>150</v>
      </c>
      <c r="I71" s="178">
        <v>56</v>
      </c>
      <c r="J71" s="175" t="s">
        <v>871</v>
      </c>
      <c r="K71" s="175" t="s">
        <v>1004</v>
      </c>
      <c r="L71" s="175" t="s">
        <v>1031</v>
      </c>
      <c r="M71" s="175" t="s">
        <v>1033</v>
      </c>
      <c r="N71" s="175" t="s">
        <v>874</v>
      </c>
      <c r="O71" s="179">
        <v>36472000</v>
      </c>
      <c r="P71" s="175" t="s">
        <v>64</v>
      </c>
      <c r="Q71" s="180">
        <v>36472000</v>
      </c>
      <c r="R71" s="175" t="s">
        <v>420</v>
      </c>
      <c r="S71" s="175" t="s">
        <v>420</v>
      </c>
      <c r="T71" s="175" t="s">
        <v>432</v>
      </c>
      <c r="U71" s="175" t="s">
        <v>742</v>
      </c>
      <c r="V71" s="175" t="s">
        <v>742</v>
      </c>
      <c r="W71" s="175" t="s">
        <v>420</v>
      </c>
      <c r="X71" s="175" t="s">
        <v>853</v>
      </c>
      <c r="Y71" s="175" t="s">
        <v>742</v>
      </c>
      <c r="Z71" s="175" t="s">
        <v>854</v>
      </c>
      <c r="AA71" s="175" t="s">
        <v>742</v>
      </c>
      <c r="AB71" s="175" t="s">
        <v>742</v>
      </c>
      <c r="AC71" s="175" t="s">
        <v>742</v>
      </c>
      <c r="AD71" s="175" t="s">
        <v>742</v>
      </c>
      <c r="AE71" s="175" t="s">
        <v>742</v>
      </c>
      <c r="AF71" s="175" t="s">
        <v>742</v>
      </c>
      <c r="AG71" s="175" t="s">
        <v>742</v>
      </c>
      <c r="AH71" s="175" t="s">
        <v>839</v>
      </c>
      <c r="AI71" s="175" t="s">
        <v>847</v>
      </c>
      <c r="AJ71" s="175" t="s">
        <v>848</v>
      </c>
      <c r="AK71" s="175" t="s">
        <v>849</v>
      </c>
      <c r="AL71" s="175" t="s">
        <v>748</v>
      </c>
      <c r="AM71" s="175" t="s">
        <v>749</v>
      </c>
      <c r="AN71" s="175" t="s">
        <v>855</v>
      </c>
      <c r="AO71" s="175" t="s">
        <v>856</v>
      </c>
      <c r="AP71" s="175" t="s">
        <v>742</v>
      </c>
    </row>
    <row r="72" spans="1:42" s="173" customFormat="1" hidden="1" x14ac:dyDescent="0.25">
      <c r="A72" s="175" t="s">
        <v>735</v>
      </c>
      <c r="B72" s="175" t="s">
        <v>839</v>
      </c>
      <c r="C72" s="175" t="s">
        <v>841</v>
      </c>
      <c r="D72" s="175" t="s">
        <v>842</v>
      </c>
      <c r="E72" s="176" t="s">
        <v>1016</v>
      </c>
      <c r="F72" s="177">
        <v>42901</v>
      </c>
      <c r="G72" s="177">
        <v>42908</v>
      </c>
      <c r="H72" s="178">
        <v>150</v>
      </c>
      <c r="I72" s="178">
        <v>57</v>
      </c>
      <c r="J72" s="175" t="s">
        <v>871</v>
      </c>
      <c r="K72" s="175" t="s">
        <v>1004</v>
      </c>
      <c r="L72" s="175" t="s">
        <v>1031</v>
      </c>
      <c r="M72" s="175" t="s">
        <v>1033</v>
      </c>
      <c r="N72" s="175" t="s">
        <v>874</v>
      </c>
      <c r="O72" s="179">
        <v>3186750</v>
      </c>
      <c r="P72" s="175" t="s">
        <v>64</v>
      </c>
      <c r="Q72" s="180">
        <v>3186750</v>
      </c>
      <c r="R72" s="175" t="s">
        <v>420</v>
      </c>
      <c r="S72" s="175" t="s">
        <v>420</v>
      </c>
      <c r="T72" s="175" t="s">
        <v>432</v>
      </c>
      <c r="U72" s="175" t="s">
        <v>742</v>
      </c>
      <c r="V72" s="175" t="s">
        <v>742</v>
      </c>
      <c r="W72" s="175" t="s">
        <v>420</v>
      </c>
      <c r="X72" s="175" t="s">
        <v>853</v>
      </c>
      <c r="Y72" s="175" t="s">
        <v>742</v>
      </c>
      <c r="Z72" s="175" t="s">
        <v>854</v>
      </c>
      <c r="AA72" s="175" t="s">
        <v>742</v>
      </c>
      <c r="AB72" s="175" t="s">
        <v>742</v>
      </c>
      <c r="AC72" s="175" t="s">
        <v>742</v>
      </c>
      <c r="AD72" s="175" t="s">
        <v>742</v>
      </c>
      <c r="AE72" s="175" t="s">
        <v>742</v>
      </c>
      <c r="AF72" s="175" t="s">
        <v>742</v>
      </c>
      <c r="AG72" s="175" t="s">
        <v>742</v>
      </c>
      <c r="AH72" s="175" t="s">
        <v>839</v>
      </c>
      <c r="AI72" s="175" t="s">
        <v>847</v>
      </c>
      <c r="AJ72" s="175" t="s">
        <v>848</v>
      </c>
      <c r="AK72" s="175" t="s">
        <v>849</v>
      </c>
      <c r="AL72" s="175" t="s">
        <v>748</v>
      </c>
      <c r="AM72" s="175" t="s">
        <v>749</v>
      </c>
      <c r="AN72" s="175" t="s">
        <v>855</v>
      </c>
      <c r="AO72" s="175" t="s">
        <v>856</v>
      </c>
      <c r="AP72" s="175" t="s">
        <v>742</v>
      </c>
    </row>
    <row r="73" spans="1:42" s="173" customFormat="1" hidden="1" x14ac:dyDescent="0.25">
      <c r="A73" s="175" t="s">
        <v>735</v>
      </c>
      <c r="B73" s="175" t="s">
        <v>839</v>
      </c>
      <c r="C73" s="175" t="s">
        <v>841</v>
      </c>
      <c r="D73" s="175" t="s">
        <v>842</v>
      </c>
      <c r="E73" s="176" t="s">
        <v>1016</v>
      </c>
      <c r="F73" s="177">
        <v>42901</v>
      </c>
      <c r="G73" s="177">
        <v>42908</v>
      </c>
      <c r="H73" s="178">
        <v>150</v>
      </c>
      <c r="I73" s="178">
        <v>58</v>
      </c>
      <c r="J73" s="175" t="s">
        <v>871</v>
      </c>
      <c r="K73" s="175" t="s">
        <v>1004</v>
      </c>
      <c r="L73" s="175" t="s">
        <v>1031</v>
      </c>
      <c r="M73" s="175" t="s">
        <v>1034</v>
      </c>
      <c r="N73" s="175" t="s">
        <v>874</v>
      </c>
      <c r="O73" s="179">
        <v>101647885</v>
      </c>
      <c r="P73" s="175" t="s">
        <v>64</v>
      </c>
      <c r="Q73" s="180">
        <v>101647885</v>
      </c>
      <c r="R73" s="175" t="s">
        <v>420</v>
      </c>
      <c r="S73" s="175" t="s">
        <v>420</v>
      </c>
      <c r="T73" s="175" t="s">
        <v>432</v>
      </c>
      <c r="U73" s="175" t="s">
        <v>742</v>
      </c>
      <c r="V73" s="175" t="s">
        <v>742</v>
      </c>
      <c r="W73" s="175" t="s">
        <v>420</v>
      </c>
      <c r="X73" s="175" t="s">
        <v>853</v>
      </c>
      <c r="Y73" s="175" t="s">
        <v>742</v>
      </c>
      <c r="Z73" s="175" t="s">
        <v>854</v>
      </c>
      <c r="AA73" s="175" t="s">
        <v>742</v>
      </c>
      <c r="AB73" s="175" t="s">
        <v>742</v>
      </c>
      <c r="AC73" s="175" t="s">
        <v>742</v>
      </c>
      <c r="AD73" s="175" t="s">
        <v>742</v>
      </c>
      <c r="AE73" s="175" t="s">
        <v>742</v>
      </c>
      <c r="AF73" s="175" t="s">
        <v>742</v>
      </c>
      <c r="AG73" s="175" t="s">
        <v>742</v>
      </c>
      <c r="AH73" s="175" t="s">
        <v>839</v>
      </c>
      <c r="AI73" s="175" t="s">
        <v>847</v>
      </c>
      <c r="AJ73" s="175" t="s">
        <v>848</v>
      </c>
      <c r="AK73" s="175" t="s">
        <v>849</v>
      </c>
      <c r="AL73" s="175" t="s">
        <v>748</v>
      </c>
      <c r="AM73" s="175" t="s">
        <v>749</v>
      </c>
      <c r="AN73" s="175" t="s">
        <v>855</v>
      </c>
      <c r="AO73" s="175" t="s">
        <v>856</v>
      </c>
      <c r="AP73" s="175" t="s">
        <v>742</v>
      </c>
    </row>
    <row r="74" spans="1:42" s="173" customFormat="1" hidden="1" x14ac:dyDescent="0.25">
      <c r="A74" s="175" t="s">
        <v>735</v>
      </c>
      <c r="B74" s="175" t="s">
        <v>839</v>
      </c>
      <c r="C74" s="175" t="s">
        <v>841</v>
      </c>
      <c r="D74" s="175" t="s">
        <v>842</v>
      </c>
      <c r="E74" s="176" t="s">
        <v>1016</v>
      </c>
      <c r="F74" s="177">
        <v>42901</v>
      </c>
      <c r="G74" s="177">
        <v>42908</v>
      </c>
      <c r="H74" s="178">
        <v>150</v>
      </c>
      <c r="I74" s="178">
        <v>59</v>
      </c>
      <c r="J74" s="175" t="s">
        <v>871</v>
      </c>
      <c r="K74" s="175" t="s">
        <v>1004</v>
      </c>
      <c r="L74" s="175" t="s">
        <v>1031</v>
      </c>
      <c r="M74" s="175" t="s">
        <v>1035</v>
      </c>
      <c r="N74" s="175" t="s">
        <v>874</v>
      </c>
      <c r="O74" s="179">
        <v>110038500</v>
      </c>
      <c r="P74" s="175" t="s">
        <v>64</v>
      </c>
      <c r="Q74" s="180">
        <v>110038500</v>
      </c>
      <c r="R74" s="175" t="s">
        <v>420</v>
      </c>
      <c r="S74" s="175" t="s">
        <v>420</v>
      </c>
      <c r="T74" s="175" t="s">
        <v>432</v>
      </c>
      <c r="U74" s="175" t="s">
        <v>742</v>
      </c>
      <c r="V74" s="175" t="s">
        <v>742</v>
      </c>
      <c r="W74" s="175" t="s">
        <v>420</v>
      </c>
      <c r="X74" s="175" t="s">
        <v>853</v>
      </c>
      <c r="Y74" s="175" t="s">
        <v>742</v>
      </c>
      <c r="Z74" s="175" t="s">
        <v>854</v>
      </c>
      <c r="AA74" s="175" t="s">
        <v>742</v>
      </c>
      <c r="AB74" s="175" t="s">
        <v>742</v>
      </c>
      <c r="AC74" s="175" t="s">
        <v>742</v>
      </c>
      <c r="AD74" s="175" t="s">
        <v>742</v>
      </c>
      <c r="AE74" s="175" t="s">
        <v>742</v>
      </c>
      <c r="AF74" s="175" t="s">
        <v>742</v>
      </c>
      <c r="AG74" s="175" t="s">
        <v>742</v>
      </c>
      <c r="AH74" s="175" t="s">
        <v>839</v>
      </c>
      <c r="AI74" s="175" t="s">
        <v>847</v>
      </c>
      <c r="AJ74" s="175" t="s">
        <v>848</v>
      </c>
      <c r="AK74" s="175" t="s">
        <v>849</v>
      </c>
      <c r="AL74" s="175" t="s">
        <v>748</v>
      </c>
      <c r="AM74" s="175" t="s">
        <v>749</v>
      </c>
      <c r="AN74" s="175" t="s">
        <v>855</v>
      </c>
      <c r="AO74" s="175" t="s">
        <v>856</v>
      </c>
      <c r="AP74" s="175" t="s">
        <v>742</v>
      </c>
    </row>
    <row r="75" spans="1:42" s="173" customFormat="1" hidden="1" x14ac:dyDescent="0.25">
      <c r="A75" s="175" t="s">
        <v>735</v>
      </c>
      <c r="B75" s="175" t="s">
        <v>839</v>
      </c>
      <c r="C75" s="175" t="s">
        <v>841</v>
      </c>
      <c r="D75" s="175" t="s">
        <v>842</v>
      </c>
      <c r="E75" s="176" t="s">
        <v>1036</v>
      </c>
      <c r="F75" s="177">
        <v>42887</v>
      </c>
      <c r="G75" s="177">
        <v>42887</v>
      </c>
      <c r="H75" s="178">
        <v>146</v>
      </c>
      <c r="I75" s="178">
        <v>1</v>
      </c>
      <c r="J75" s="175" t="s">
        <v>843</v>
      </c>
      <c r="K75" s="175" t="s">
        <v>844</v>
      </c>
      <c r="L75" s="175" t="s">
        <v>742</v>
      </c>
      <c r="M75" s="175" t="s">
        <v>845</v>
      </c>
      <c r="N75" s="175" t="s">
        <v>874</v>
      </c>
      <c r="O75" s="179">
        <v>2</v>
      </c>
      <c r="P75" s="175" t="s">
        <v>846</v>
      </c>
      <c r="Q75" s="180"/>
      <c r="R75" s="175" t="s">
        <v>420</v>
      </c>
      <c r="S75" s="175" t="s">
        <v>420</v>
      </c>
      <c r="T75" s="175" t="s">
        <v>432</v>
      </c>
      <c r="U75" s="175" t="s">
        <v>742</v>
      </c>
      <c r="V75" s="175" t="s">
        <v>742</v>
      </c>
      <c r="W75" s="175" t="s">
        <v>420</v>
      </c>
      <c r="X75" s="181" t="s">
        <v>742</v>
      </c>
      <c r="Y75" s="175" t="s">
        <v>742</v>
      </c>
      <c r="Z75" s="181" t="s">
        <v>742</v>
      </c>
      <c r="AA75" s="175" t="s">
        <v>742</v>
      </c>
      <c r="AB75" s="175" t="s">
        <v>742</v>
      </c>
      <c r="AC75" s="175" t="s">
        <v>742</v>
      </c>
      <c r="AD75" s="175" t="s">
        <v>742</v>
      </c>
      <c r="AE75" s="175" t="s">
        <v>742</v>
      </c>
      <c r="AF75" s="175" t="s">
        <v>742</v>
      </c>
      <c r="AG75" s="175" t="s">
        <v>742</v>
      </c>
      <c r="AH75" s="175" t="s">
        <v>839</v>
      </c>
      <c r="AI75" s="175" t="s">
        <v>847</v>
      </c>
      <c r="AJ75" s="175" t="s">
        <v>848</v>
      </c>
      <c r="AK75" s="175" t="s">
        <v>849</v>
      </c>
      <c r="AL75" s="175" t="s">
        <v>748</v>
      </c>
      <c r="AM75" s="175" t="s">
        <v>749</v>
      </c>
      <c r="AN75" s="175" t="s">
        <v>742</v>
      </c>
      <c r="AO75" s="175" t="s">
        <v>742</v>
      </c>
      <c r="AP75" s="175" t="s">
        <v>742</v>
      </c>
    </row>
    <row r="76" spans="1:42" s="173" customFormat="1" x14ac:dyDescent="0.25">
      <c r="A76" s="175" t="s">
        <v>735</v>
      </c>
      <c r="B76" s="175" t="s">
        <v>839</v>
      </c>
      <c r="C76" s="175" t="s">
        <v>841</v>
      </c>
      <c r="D76" s="175" t="s">
        <v>842</v>
      </c>
      <c r="E76" s="176" t="s">
        <v>1036</v>
      </c>
      <c r="F76" s="177">
        <v>42886</v>
      </c>
      <c r="G76" s="177">
        <v>42887</v>
      </c>
      <c r="H76" s="178">
        <v>144</v>
      </c>
      <c r="I76" s="178">
        <v>3</v>
      </c>
      <c r="J76" s="175" t="s">
        <v>859</v>
      </c>
      <c r="K76" s="175" t="s">
        <v>1004</v>
      </c>
      <c r="L76" s="175" t="s">
        <v>1037</v>
      </c>
      <c r="M76" s="175" t="s">
        <v>1038</v>
      </c>
      <c r="N76" s="175" t="s">
        <v>742</v>
      </c>
      <c r="O76" s="179">
        <v>-33623864</v>
      </c>
      <c r="P76" s="175" t="s">
        <v>846</v>
      </c>
      <c r="Q76" s="180">
        <v>-1479.45</v>
      </c>
      <c r="R76" s="175" t="s">
        <v>420</v>
      </c>
      <c r="S76" s="175" t="s">
        <v>420</v>
      </c>
      <c r="T76" s="175" t="s">
        <v>432</v>
      </c>
      <c r="U76" s="175" t="s">
        <v>742</v>
      </c>
      <c r="V76" s="175" t="s">
        <v>742</v>
      </c>
      <c r="W76" s="175" t="s">
        <v>420</v>
      </c>
      <c r="X76" s="175" t="s">
        <v>853</v>
      </c>
      <c r="Y76" s="175" t="s">
        <v>742</v>
      </c>
      <c r="Z76" s="175" t="s">
        <v>865</v>
      </c>
      <c r="AA76" s="175" t="s">
        <v>742</v>
      </c>
      <c r="AB76" s="175" t="s">
        <v>742</v>
      </c>
      <c r="AC76" s="175" t="s">
        <v>742</v>
      </c>
      <c r="AD76" s="175" t="s">
        <v>742</v>
      </c>
      <c r="AE76" s="175" t="s">
        <v>742</v>
      </c>
      <c r="AF76" s="175" t="s">
        <v>742</v>
      </c>
      <c r="AG76" s="175" t="s">
        <v>742</v>
      </c>
      <c r="AH76" s="175" t="s">
        <v>839</v>
      </c>
      <c r="AI76" s="175" t="s">
        <v>847</v>
      </c>
      <c r="AJ76" s="175" t="s">
        <v>848</v>
      </c>
      <c r="AK76" s="175" t="s">
        <v>849</v>
      </c>
      <c r="AL76" s="175" t="s">
        <v>748</v>
      </c>
      <c r="AM76" s="175" t="s">
        <v>749</v>
      </c>
      <c r="AN76" s="175" t="s">
        <v>855</v>
      </c>
      <c r="AO76" s="175" t="s">
        <v>856</v>
      </c>
      <c r="AP76" s="175" t="s">
        <v>742</v>
      </c>
    </row>
    <row r="77" spans="1:42" s="173" customFormat="1" hidden="1" x14ac:dyDescent="0.25">
      <c r="A77" s="175" t="s">
        <v>735</v>
      </c>
      <c r="B77" s="175" t="s">
        <v>839</v>
      </c>
      <c r="C77" s="175" t="s">
        <v>841</v>
      </c>
      <c r="D77" s="175" t="s">
        <v>842</v>
      </c>
      <c r="E77" s="176" t="s">
        <v>1036</v>
      </c>
      <c r="F77" s="177">
        <v>42886</v>
      </c>
      <c r="G77" s="177">
        <v>42887</v>
      </c>
      <c r="H77" s="178">
        <v>144</v>
      </c>
      <c r="I77" s="178">
        <v>4</v>
      </c>
      <c r="J77" s="175" t="s">
        <v>859</v>
      </c>
      <c r="K77" s="175" t="s">
        <v>1004</v>
      </c>
      <c r="L77" s="175" t="s">
        <v>1037</v>
      </c>
      <c r="M77" s="175" t="s">
        <v>1039</v>
      </c>
      <c r="N77" s="175" t="s">
        <v>742</v>
      </c>
      <c r="O77" s="179">
        <v>-3735909</v>
      </c>
      <c r="P77" s="175" t="s">
        <v>846</v>
      </c>
      <c r="Q77" s="180">
        <v>-164.38</v>
      </c>
      <c r="R77" s="175" t="s">
        <v>420</v>
      </c>
      <c r="S77" s="175" t="s">
        <v>420</v>
      </c>
      <c r="T77" s="175" t="s">
        <v>432</v>
      </c>
      <c r="U77" s="175" t="s">
        <v>742</v>
      </c>
      <c r="V77" s="175" t="s">
        <v>742</v>
      </c>
      <c r="W77" s="175" t="s">
        <v>420</v>
      </c>
      <c r="X77" s="175" t="s">
        <v>853</v>
      </c>
      <c r="Y77" s="175" t="s">
        <v>742</v>
      </c>
      <c r="Z77" s="175" t="s">
        <v>867</v>
      </c>
      <c r="AA77" s="175" t="s">
        <v>742</v>
      </c>
      <c r="AB77" s="175" t="s">
        <v>742</v>
      </c>
      <c r="AC77" s="175" t="s">
        <v>742</v>
      </c>
      <c r="AD77" s="175" t="s">
        <v>742</v>
      </c>
      <c r="AE77" s="175" t="s">
        <v>742</v>
      </c>
      <c r="AF77" s="175" t="s">
        <v>742</v>
      </c>
      <c r="AG77" s="175" t="s">
        <v>742</v>
      </c>
      <c r="AH77" s="175" t="s">
        <v>839</v>
      </c>
      <c r="AI77" s="175" t="s">
        <v>847</v>
      </c>
      <c r="AJ77" s="175" t="s">
        <v>848</v>
      </c>
      <c r="AK77" s="175" t="s">
        <v>849</v>
      </c>
      <c r="AL77" s="175" t="s">
        <v>748</v>
      </c>
      <c r="AM77" s="175" t="s">
        <v>749</v>
      </c>
      <c r="AN77" s="175" t="s">
        <v>855</v>
      </c>
      <c r="AO77" s="175" t="s">
        <v>856</v>
      </c>
      <c r="AP77" s="175" t="s">
        <v>742</v>
      </c>
    </row>
    <row r="78" spans="1:42" s="173" customFormat="1" hidden="1" x14ac:dyDescent="0.25">
      <c r="A78" s="175" t="s">
        <v>735</v>
      </c>
      <c r="B78" s="175" t="s">
        <v>839</v>
      </c>
      <c r="C78" s="175" t="s">
        <v>841</v>
      </c>
      <c r="D78" s="175" t="s">
        <v>842</v>
      </c>
      <c r="E78" s="176" t="s">
        <v>1036</v>
      </c>
      <c r="F78" s="177">
        <v>42874</v>
      </c>
      <c r="G78" s="177">
        <v>42887</v>
      </c>
      <c r="H78" s="178">
        <v>135</v>
      </c>
      <c r="I78" s="178">
        <v>45</v>
      </c>
      <c r="J78" s="175" t="s">
        <v>850</v>
      </c>
      <c r="K78" s="175" t="s">
        <v>1004</v>
      </c>
      <c r="L78" s="175" t="s">
        <v>1040</v>
      </c>
      <c r="M78" s="175" t="s">
        <v>1032</v>
      </c>
      <c r="N78" s="175" t="s">
        <v>874</v>
      </c>
      <c r="O78" s="179">
        <v>-34875000</v>
      </c>
      <c r="P78" s="175" t="s">
        <v>64</v>
      </c>
      <c r="Q78" s="180">
        <v>-34875000</v>
      </c>
      <c r="R78" s="175" t="s">
        <v>420</v>
      </c>
      <c r="S78" s="175" t="s">
        <v>420</v>
      </c>
      <c r="T78" s="175" t="s">
        <v>432</v>
      </c>
      <c r="U78" s="175" t="s">
        <v>742</v>
      </c>
      <c r="V78" s="175" t="s">
        <v>742</v>
      </c>
      <c r="W78" s="175" t="s">
        <v>420</v>
      </c>
      <c r="X78" s="175" t="s">
        <v>853</v>
      </c>
      <c r="Y78" s="175" t="s">
        <v>742</v>
      </c>
      <c r="Z78" s="175" t="s">
        <v>854</v>
      </c>
      <c r="AA78" s="175" t="s">
        <v>742</v>
      </c>
      <c r="AB78" s="175" t="s">
        <v>742</v>
      </c>
      <c r="AC78" s="175" t="s">
        <v>742</v>
      </c>
      <c r="AD78" s="175" t="s">
        <v>742</v>
      </c>
      <c r="AE78" s="175" t="s">
        <v>742</v>
      </c>
      <c r="AF78" s="175" t="s">
        <v>742</v>
      </c>
      <c r="AG78" s="175" t="s">
        <v>742</v>
      </c>
      <c r="AH78" s="175" t="s">
        <v>839</v>
      </c>
      <c r="AI78" s="175" t="s">
        <v>847</v>
      </c>
      <c r="AJ78" s="175" t="s">
        <v>848</v>
      </c>
      <c r="AK78" s="175" t="s">
        <v>849</v>
      </c>
      <c r="AL78" s="175" t="s">
        <v>748</v>
      </c>
      <c r="AM78" s="175" t="s">
        <v>749</v>
      </c>
      <c r="AN78" s="175" t="s">
        <v>855</v>
      </c>
      <c r="AO78" s="175" t="s">
        <v>856</v>
      </c>
      <c r="AP78" s="175" t="s">
        <v>742</v>
      </c>
    </row>
    <row r="79" spans="1:42" s="173" customFormat="1" hidden="1" x14ac:dyDescent="0.25">
      <c r="A79" s="175" t="s">
        <v>735</v>
      </c>
      <c r="B79" s="175" t="s">
        <v>839</v>
      </c>
      <c r="C79" s="175" t="s">
        <v>841</v>
      </c>
      <c r="D79" s="175" t="s">
        <v>842</v>
      </c>
      <c r="E79" s="176" t="s">
        <v>1036</v>
      </c>
      <c r="F79" s="177">
        <v>42874</v>
      </c>
      <c r="G79" s="177">
        <v>42887</v>
      </c>
      <c r="H79" s="178">
        <v>135</v>
      </c>
      <c r="I79" s="178">
        <v>97</v>
      </c>
      <c r="J79" s="175" t="s">
        <v>850</v>
      </c>
      <c r="K79" s="175" t="s">
        <v>1004</v>
      </c>
      <c r="L79" s="175" t="s">
        <v>1040</v>
      </c>
      <c r="M79" s="175" t="s">
        <v>1033</v>
      </c>
      <c r="N79" s="175" t="s">
        <v>874</v>
      </c>
      <c r="O79" s="179">
        <v>-36472000</v>
      </c>
      <c r="P79" s="175" t="s">
        <v>64</v>
      </c>
      <c r="Q79" s="180">
        <v>-36472000</v>
      </c>
      <c r="R79" s="175" t="s">
        <v>420</v>
      </c>
      <c r="S79" s="175" t="s">
        <v>420</v>
      </c>
      <c r="T79" s="175" t="s">
        <v>432</v>
      </c>
      <c r="U79" s="175" t="s">
        <v>742</v>
      </c>
      <c r="V79" s="175" t="s">
        <v>742</v>
      </c>
      <c r="W79" s="175" t="s">
        <v>420</v>
      </c>
      <c r="X79" s="175" t="s">
        <v>853</v>
      </c>
      <c r="Y79" s="175" t="s">
        <v>742</v>
      </c>
      <c r="Z79" s="175" t="s">
        <v>854</v>
      </c>
      <c r="AA79" s="175" t="s">
        <v>742</v>
      </c>
      <c r="AB79" s="175" t="s">
        <v>742</v>
      </c>
      <c r="AC79" s="175" t="s">
        <v>742</v>
      </c>
      <c r="AD79" s="175" t="s">
        <v>742</v>
      </c>
      <c r="AE79" s="175" t="s">
        <v>742</v>
      </c>
      <c r="AF79" s="175" t="s">
        <v>742</v>
      </c>
      <c r="AG79" s="175" t="s">
        <v>742</v>
      </c>
      <c r="AH79" s="175" t="s">
        <v>839</v>
      </c>
      <c r="AI79" s="175" t="s">
        <v>847</v>
      </c>
      <c r="AJ79" s="175" t="s">
        <v>848</v>
      </c>
      <c r="AK79" s="175" t="s">
        <v>849</v>
      </c>
      <c r="AL79" s="175" t="s">
        <v>748</v>
      </c>
      <c r="AM79" s="175" t="s">
        <v>749</v>
      </c>
      <c r="AN79" s="175" t="s">
        <v>855</v>
      </c>
      <c r="AO79" s="175" t="s">
        <v>856</v>
      </c>
      <c r="AP79" s="175" t="s">
        <v>742</v>
      </c>
    </row>
    <row r="80" spans="1:42" s="173" customFormat="1" hidden="1" x14ac:dyDescent="0.25">
      <c r="A80" s="175" t="s">
        <v>735</v>
      </c>
      <c r="B80" s="175" t="s">
        <v>839</v>
      </c>
      <c r="C80" s="175" t="s">
        <v>841</v>
      </c>
      <c r="D80" s="175" t="s">
        <v>842</v>
      </c>
      <c r="E80" s="176" t="s">
        <v>1036</v>
      </c>
      <c r="F80" s="177">
        <v>42874</v>
      </c>
      <c r="G80" s="177">
        <v>42887</v>
      </c>
      <c r="H80" s="178">
        <v>135</v>
      </c>
      <c r="I80" s="178">
        <v>98</v>
      </c>
      <c r="J80" s="175" t="s">
        <v>850</v>
      </c>
      <c r="K80" s="175" t="s">
        <v>1004</v>
      </c>
      <c r="L80" s="175" t="s">
        <v>1040</v>
      </c>
      <c r="M80" s="175" t="s">
        <v>1033</v>
      </c>
      <c r="N80" s="175" t="s">
        <v>874</v>
      </c>
      <c r="O80" s="179">
        <v>-3186750</v>
      </c>
      <c r="P80" s="175" t="s">
        <v>64</v>
      </c>
      <c r="Q80" s="180">
        <v>-3186750</v>
      </c>
      <c r="R80" s="175" t="s">
        <v>420</v>
      </c>
      <c r="S80" s="175" t="s">
        <v>420</v>
      </c>
      <c r="T80" s="175" t="s">
        <v>432</v>
      </c>
      <c r="U80" s="175" t="s">
        <v>742</v>
      </c>
      <c r="V80" s="175" t="s">
        <v>742</v>
      </c>
      <c r="W80" s="175" t="s">
        <v>420</v>
      </c>
      <c r="X80" s="175" t="s">
        <v>853</v>
      </c>
      <c r="Y80" s="175" t="s">
        <v>742</v>
      </c>
      <c r="Z80" s="175" t="s">
        <v>854</v>
      </c>
      <c r="AA80" s="175" t="s">
        <v>742</v>
      </c>
      <c r="AB80" s="175" t="s">
        <v>742</v>
      </c>
      <c r="AC80" s="175" t="s">
        <v>742</v>
      </c>
      <c r="AD80" s="175" t="s">
        <v>742</v>
      </c>
      <c r="AE80" s="175" t="s">
        <v>742</v>
      </c>
      <c r="AF80" s="175" t="s">
        <v>742</v>
      </c>
      <c r="AG80" s="175" t="s">
        <v>742</v>
      </c>
      <c r="AH80" s="175" t="s">
        <v>839</v>
      </c>
      <c r="AI80" s="175" t="s">
        <v>847</v>
      </c>
      <c r="AJ80" s="175" t="s">
        <v>848</v>
      </c>
      <c r="AK80" s="175" t="s">
        <v>849</v>
      </c>
      <c r="AL80" s="175" t="s">
        <v>748</v>
      </c>
      <c r="AM80" s="175" t="s">
        <v>749</v>
      </c>
      <c r="AN80" s="175" t="s">
        <v>855</v>
      </c>
      <c r="AO80" s="175" t="s">
        <v>856</v>
      </c>
      <c r="AP80" s="175" t="s">
        <v>742</v>
      </c>
    </row>
    <row r="81" spans="1:42" s="173" customFormat="1" hidden="1" x14ac:dyDescent="0.25">
      <c r="A81" s="175" t="s">
        <v>735</v>
      </c>
      <c r="B81" s="175" t="s">
        <v>839</v>
      </c>
      <c r="C81" s="175" t="s">
        <v>841</v>
      </c>
      <c r="D81" s="175" t="s">
        <v>842</v>
      </c>
      <c r="E81" s="176" t="s">
        <v>1036</v>
      </c>
      <c r="F81" s="177">
        <v>42884</v>
      </c>
      <c r="G81" s="177">
        <v>42886</v>
      </c>
      <c r="H81" s="178">
        <v>129</v>
      </c>
      <c r="I81" s="178">
        <v>11</v>
      </c>
      <c r="J81" s="175" t="s">
        <v>859</v>
      </c>
      <c r="K81" s="175" t="s">
        <v>1004</v>
      </c>
      <c r="L81" s="175" t="s">
        <v>1041</v>
      </c>
      <c r="M81" s="175" t="s">
        <v>1034</v>
      </c>
      <c r="N81" s="175" t="s">
        <v>874</v>
      </c>
      <c r="O81" s="179">
        <v>-101647885</v>
      </c>
      <c r="P81" s="175" t="s">
        <v>64</v>
      </c>
      <c r="Q81" s="180">
        <v>-101647885</v>
      </c>
      <c r="R81" s="175" t="s">
        <v>420</v>
      </c>
      <c r="S81" s="175" t="s">
        <v>420</v>
      </c>
      <c r="T81" s="175" t="s">
        <v>432</v>
      </c>
      <c r="U81" s="175" t="s">
        <v>742</v>
      </c>
      <c r="V81" s="175" t="s">
        <v>742</v>
      </c>
      <c r="W81" s="175" t="s">
        <v>420</v>
      </c>
      <c r="X81" s="175" t="s">
        <v>853</v>
      </c>
      <c r="Y81" s="175" t="s">
        <v>742</v>
      </c>
      <c r="Z81" s="175" t="s">
        <v>854</v>
      </c>
      <c r="AA81" s="175" t="s">
        <v>742</v>
      </c>
      <c r="AB81" s="175" t="s">
        <v>742</v>
      </c>
      <c r="AC81" s="175" t="s">
        <v>742</v>
      </c>
      <c r="AD81" s="175" t="s">
        <v>742</v>
      </c>
      <c r="AE81" s="175" t="s">
        <v>742</v>
      </c>
      <c r="AF81" s="175" t="s">
        <v>742</v>
      </c>
      <c r="AG81" s="175" t="s">
        <v>742</v>
      </c>
      <c r="AH81" s="175" t="s">
        <v>839</v>
      </c>
      <c r="AI81" s="175" t="s">
        <v>847</v>
      </c>
      <c r="AJ81" s="175" t="s">
        <v>848</v>
      </c>
      <c r="AK81" s="175" t="s">
        <v>849</v>
      </c>
      <c r="AL81" s="175" t="s">
        <v>748</v>
      </c>
      <c r="AM81" s="175" t="s">
        <v>749</v>
      </c>
      <c r="AN81" s="175" t="s">
        <v>855</v>
      </c>
      <c r="AO81" s="175" t="s">
        <v>856</v>
      </c>
      <c r="AP81" s="175" t="s">
        <v>742</v>
      </c>
    </row>
    <row r="82" spans="1:42" s="173" customFormat="1" hidden="1" x14ac:dyDescent="0.25">
      <c r="A82" s="175" t="s">
        <v>735</v>
      </c>
      <c r="B82" s="175" t="s">
        <v>839</v>
      </c>
      <c r="C82" s="175" t="s">
        <v>841</v>
      </c>
      <c r="D82" s="175" t="s">
        <v>842</v>
      </c>
      <c r="E82" s="176" t="s">
        <v>1036</v>
      </c>
      <c r="F82" s="177">
        <v>42884</v>
      </c>
      <c r="G82" s="177">
        <v>42886</v>
      </c>
      <c r="H82" s="178">
        <v>129</v>
      </c>
      <c r="I82" s="178">
        <v>13</v>
      </c>
      <c r="J82" s="175" t="s">
        <v>859</v>
      </c>
      <c r="K82" s="175" t="s">
        <v>1004</v>
      </c>
      <c r="L82" s="175" t="s">
        <v>1041</v>
      </c>
      <c r="M82" s="175" t="s">
        <v>1035</v>
      </c>
      <c r="N82" s="175" t="s">
        <v>874</v>
      </c>
      <c r="O82" s="179">
        <v>-110038500</v>
      </c>
      <c r="P82" s="175" t="s">
        <v>64</v>
      </c>
      <c r="Q82" s="180">
        <v>-110038500</v>
      </c>
      <c r="R82" s="175" t="s">
        <v>420</v>
      </c>
      <c r="S82" s="175" t="s">
        <v>420</v>
      </c>
      <c r="T82" s="175" t="s">
        <v>432</v>
      </c>
      <c r="U82" s="175" t="s">
        <v>742</v>
      </c>
      <c r="V82" s="175" t="s">
        <v>742</v>
      </c>
      <c r="W82" s="175" t="s">
        <v>420</v>
      </c>
      <c r="X82" s="175" t="s">
        <v>853</v>
      </c>
      <c r="Y82" s="175" t="s">
        <v>742</v>
      </c>
      <c r="Z82" s="175" t="s">
        <v>854</v>
      </c>
      <c r="AA82" s="175" t="s">
        <v>742</v>
      </c>
      <c r="AB82" s="175" t="s">
        <v>742</v>
      </c>
      <c r="AC82" s="175" t="s">
        <v>742</v>
      </c>
      <c r="AD82" s="175" t="s">
        <v>742</v>
      </c>
      <c r="AE82" s="175" t="s">
        <v>742</v>
      </c>
      <c r="AF82" s="175" t="s">
        <v>742</v>
      </c>
      <c r="AG82" s="175" t="s">
        <v>742</v>
      </c>
      <c r="AH82" s="175" t="s">
        <v>839</v>
      </c>
      <c r="AI82" s="175" t="s">
        <v>847</v>
      </c>
      <c r="AJ82" s="175" t="s">
        <v>848</v>
      </c>
      <c r="AK82" s="175" t="s">
        <v>849</v>
      </c>
      <c r="AL82" s="175" t="s">
        <v>748</v>
      </c>
      <c r="AM82" s="175" t="s">
        <v>749</v>
      </c>
      <c r="AN82" s="175" t="s">
        <v>855</v>
      </c>
      <c r="AO82" s="175" t="s">
        <v>856</v>
      </c>
      <c r="AP82" s="175" t="s">
        <v>742</v>
      </c>
    </row>
    <row r="83" spans="1:42" s="173" customFormat="1" x14ac:dyDescent="0.25">
      <c r="A83" s="175" t="s">
        <v>735</v>
      </c>
      <c r="B83" s="175" t="s">
        <v>839</v>
      </c>
      <c r="C83" s="175" t="s">
        <v>841</v>
      </c>
      <c r="D83" s="175" t="s">
        <v>842</v>
      </c>
      <c r="E83" s="176" t="s">
        <v>1036</v>
      </c>
      <c r="F83" s="177">
        <v>42872</v>
      </c>
      <c r="G83" s="177">
        <v>42886</v>
      </c>
      <c r="H83" s="178">
        <v>128</v>
      </c>
      <c r="I83" s="178">
        <v>5</v>
      </c>
      <c r="J83" s="175" t="s">
        <v>859</v>
      </c>
      <c r="K83" s="175" t="s">
        <v>1004</v>
      </c>
      <c r="L83" s="175" t="s">
        <v>1042</v>
      </c>
      <c r="M83" s="175" t="s">
        <v>1038</v>
      </c>
      <c r="N83" s="175" t="s">
        <v>742</v>
      </c>
      <c r="O83" s="179">
        <v>-114909545</v>
      </c>
      <c r="P83" s="175" t="s">
        <v>846</v>
      </c>
      <c r="Q83" s="180">
        <v>-5056.0200000000004</v>
      </c>
      <c r="R83" s="175" t="s">
        <v>420</v>
      </c>
      <c r="S83" s="175" t="s">
        <v>420</v>
      </c>
      <c r="T83" s="175" t="s">
        <v>432</v>
      </c>
      <c r="U83" s="175" t="s">
        <v>742</v>
      </c>
      <c r="V83" s="175" t="s">
        <v>742</v>
      </c>
      <c r="W83" s="175" t="s">
        <v>420</v>
      </c>
      <c r="X83" s="175" t="s">
        <v>853</v>
      </c>
      <c r="Y83" s="175" t="s">
        <v>742</v>
      </c>
      <c r="Z83" s="175" t="s">
        <v>865</v>
      </c>
      <c r="AA83" s="175" t="s">
        <v>742</v>
      </c>
      <c r="AB83" s="175" t="s">
        <v>742</v>
      </c>
      <c r="AC83" s="175" t="s">
        <v>742</v>
      </c>
      <c r="AD83" s="175" t="s">
        <v>742</v>
      </c>
      <c r="AE83" s="175" t="s">
        <v>742</v>
      </c>
      <c r="AF83" s="175" t="s">
        <v>742</v>
      </c>
      <c r="AG83" s="175" t="s">
        <v>742</v>
      </c>
      <c r="AH83" s="175" t="s">
        <v>839</v>
      </c>
      <c r="AI83" s="175" t="s">
        <v>847</v>
      </c>
      <c r="AJ83" s="175" t="s">
        <v>848</v>
      </c>
      <c r="AK83" s="175" t="s">
        <v>849</v>
      </c>
      <c r="AL83" s="175" t="s">
        <v>748</v>
      </c>
      <c r="AM83" s="175" t="s">
        <v>749</v>
      </c>
      <c r="AN83" s="175" t="s">
        <v>855</v>
      </c>
      <c r="AO83" s="175" t="s">
        <v>856</v>
      </c>
      <c r="AP83" s="175" t="s">
        <v>742</v>
      </c>
    </row>
    <row r="84" spans="1:42" s="173" customFormat="1" hidden="1" x14ac:dyDescent="0.25">
      <c r="A84" s="175" t="s">
        <v>735</v>
      </c>
      <c r="B84" s="175" t="s">
        <v>839</v>
      </c>
      <c r="C84" s="175" t="s">
        <v>841</v>
      </c>
      <c r="D84" s="175" t="s">
        <v>842</v>
      </c>
      <c r="E84" s="176" t="s">
        <v>1036</v>
      </c>
      <c r="F84" s="177">
        <v>42872</v>
      </c>
      <c r="G84" s="177">
        <v>42886</v>
      </c>
      <c r="H84" s="178">
        <v>128</v>
      </c>
      <c r="I84" s="178">
        <v>6</v>
      </c>
      <c r="J84" s="175" t="s">
        <v>859</v>
      </c>
      <c r="K84" s="175" t="s">
        <v>1004</v>
      </c>
      <c r="L84" s="175" t="s">
        <v>1042</v>
      </c>
      <c r="M84" s="175" t="s">
        <v>1039</v>
      </c>
      <c r="N84" s="175" t="s">
        <v>742</v>
      </c>
      <c r="O84" s="179">
        <v>-15137501</v>
      </c>
      <c r="P84" s="175" t="s">
        <v>846</v>
      </c>
      <c r="Q84" s="180">
        <v>-666.05</v>
      </c>
      <c r="R84" s="175" t="s">
        <v>420</v>
      </c>
      <c r="S84" s="175" t="s">
        <v>420</v>
      </c>
      <c r="T84" s="175" t="s">
        <v>432</v>
      </c>
      <c r="U84" s="175" t="s">
        <v>742</v>
      </c>
      <c r="V84" s="175" t="s">
        <v>742</v>
      </c>
      <c r="W84" s="175" t="s">
        <v>420</v>
      </c>
      <c r="X84" s="175" t="s">
        <v>853</v>
      </c>
      <c r="Y84" s="175" t="s">
        <v>742</v>
      </c>
      <c r="Z84" s="175" t="s">
        <v>867</v>
      </c>
      <c r="AA84" s="175" t="s">
        <v>742</v>
      </c>
      <c r="AB84" s="175" t="s">
        <v>742</v>
      </c>
      <c r="AC84" s="175" t="s">
        <v>742</v>
      </c>
      <c r="AD84" s="175" t="s">
        <v>742</v>
      </c>
      <c r="AE84" s="175" t="s">
        <v>742</v>
      </c>
      <c r="AF84" s="175" t="s">
        <v>742</v>
      </c>
      <c r="AG84" s="175" t="s">
        <v>742</v>
      </c>
      <c r="AH84" s="175" t="s">
        <v>839</v>
      </c>
      <c r="AI84" s="175" t="s">
        <v>847</v>
      </c>
      <c r="AJ84" s="175" t="s">
        <v>848</v>
      </c>
      <c r="AK84" s="175" t="s">
        <v>849</v>
      </c>
      <c r="AL84" s="175" t="s">
        <v>748</v>
      </c>
      <c r="AM84" s="175" t="s">
        <v>749</v>
      </c>
      <c r="AN84" s="175" t="s">
        <v>855</v>
      </c>
      <c r="AO84" s="175" t="s">
        <v>856</v>
      </c>
      <c r="AP84" s="175" t="s">
        <v>742</v>
      </c>
    </row>
    <row r="85" spans="1:42" s="173" customFormat="1" hidden="1" x14ac:dyDescent="0.25">
      <c r="A85" s="175" t="s">
        <v>735</v>
      </c>
      <c r="B85" s="175" t="s">
        <v>839</v>
      </c>
      <c r="C85" s="175" t="s">
        <v>841</v>
      </c>
      <c r="D85" s="175" t="s">
        <v>842</v>
      </c>
      <c r="E85" s="176" t="s">
        <v>1036</v>
      </c>
      <c r="F85" s="177">
        <v>42871</v>
      </c>
      <c r="G85" s="177">
        <v>42886</v>
      </c>
      <c r="H85" s="178">
        <v>128</v>
      </c>
      <c r="I85" s="178">
        <v>10</v>
      </c>
      <c r="J85" s="175" t="s">
        <v>859</v>
      </c>
      <c r="K85" s="175" t="s">
        <v>1004</v>
      </c>
      <c r="L85" s="175" t="s">
        <v>1043</v>
      </c>
      <c r="M85" s="175" t="s">
        <v>1044</v>
      </c>
      <c r="N85" s="175" t="s">
        <v>742</v>
      </c>
      <c r="O85" s="179">
        <v>-27869773</v>
      </c>
      <c r="P85" s="175" t="s">
        <v>846</v>
      </c>
      <c r="Q85" s="180">
        <v>-1226.27</v>
      </c>
      <c r="R85" s="175" t="s">
        <v>420</v>
      </c>
      <c r="S85" s="175" t="s">
        <v>420</v>
      </c>
      <c r="T85" s="175" t="s">
        <v>432</v>
      </c>
      <c r="U85" s="175" t="s">
        <v>742</v>
      </c>
      <c r="V85" s="175" t="s">
        <v>742</v>
      </c>
      <c r="W85" s="175" t="s">
        <v>420</v>
      </c>
      <c r="X85" s="175" t="s">
        <v>853</v>
      </c>
      <c r="Y85" s="175" t="s">
        <v>742</v>
      </c>
      <c r="Z85" s="175" t="s">
        <v>862</v>
      </c>
      <c r="AA85" s="175" t="s">
        <v>742</v>
      </c>
      <c r="AB85" s="175" t="s">
        <v>742</v>
      </c>
      <c r="AC85" s="175" t="s">
        <v>742</v>
      </c>
      <c r="AD85" s="175" t="s">
        <v>742</v>
      </c>
      <c r="AE85" s="175" t="s">
        <v>742</v>
      </c>
      <c r="AF85" s="175" t="s">
        <v>742</v>
      </c>
      <c r="AG85" s="175" t="s">
        <v>742</v>
      </c>
      <c r="AH85" s="175" t="s">
        <v>839</v>
      </c>
      <c r="AI85" s="175" t="s">
        <v>847</v>
      </c>
      <c r="AJ85" s="175" t="s">
        <v>848</v>
      </c>
      <c r="AK85" s="175" t="s">
        <v>849</v>
      </c>
      <c r="AL85" s="175" t="s">
        <v>748</v>
      </c>
      <c r="AM85" s="175" t="s">
        <v>749</v>
      </c>
      <c r="AN85" s="175" t="s">
        <v>855</v>
      </c>
      <c r="AO85" s="175" t="s">
        <v>856</v>
      </c>
      <c r="AP85" s="175" t="s">
        <v>742</v>
      </c>
    </row>
    <row r="86" spans="1:42" s="173" customFormat="1" hidden="1" x14ac:dyDescent="0.25">
      <c r="A86" s="175" t="s">
        <v>735</v>
      </c>
      <c r="B86" s="175" t="s">
        <v>839</v>
      </c>
      <c r="C86" s="175" t="s">
        <v>841</v>
      </c>
      <c r="D86" s="175" t="s">
        <v>842</v>
      </c>
      <c r="E86" s="176" t="s">
        <v>1036</v>
      </c>
      <c r="F86" s="177">
        <v>42872</v>
      </c>
      <c r="G86" s="177">
        <v>42886</v>
      </c>
      <c r="H86" s="178">
        <v>127</v>
      </c>
      <c r="I86" s="178">
        <v>1</v>
      </c>
      <c r="J86" s="175" t="s">
        <v>871</v>
      </c>
      <c r="K86" s="175" t="s">
        <v>1004</v>
      </c>
      <c r="L86" s="175" t="s">
        <v>1045</v>
      </c>
      <c r="M86" s="175" t="s">
        <v>1046</v>
      </c>
      <c r="N86" s="175" t="s">
        <v>874</v>
      </c>
      <c r="O86" s="179">
        <v>34875000</v>
      </c>
      <c r="P86" s="175" t="s">
        <v>64</v>
      </c>
      <c r="Q86" s="180">
        <v>34875000</v>
      </c>
      <c r="R86" s="175" t="s">
        <v>420</v>
      </c>
      <c r="S86" s="175" t="s">
        <v>420</v>
      </c>
      <c r="T86" s="175" t="s">
        <v>432</v>
      </c>
      <c r="U86" s="175" t="s">
        <v>742</v>
      </c>
      <c r="V86" s="175" t="s">
        <v>742</v>
      </c>
      <c r="W86" s="175" t="s">
        <v>420</v>
      </c>
      <c r="X86" s="175" t="s">
        <v>853</v>
      </c>
      <c r="Y86" s="175" t="s">
        <v>742</v>
      </c>
      <c r="Z86" s="175" t="s">
        <v>854</v>
      </c>
      <c r="AA86" s="175" t="s">
        <v>742</v>
      </c>
      <c r="AB86" s="175" t="s">
        <v>742</v>
      </c>
      <c r="AC86" s="175" t="s">
        <v>742</v>
      </c>
      <c r="AD86" s="175" t="s">
        <v>742</v>
      </c>
      <c r="AE86" s="175" t="s">
        <v>742</v>
      </c>
      <c r="AF86" s="175" t="s">
        <v>742</v>
      </c>
      <c r="AG86" s="175" t="s">
        <v>742</v>
      </c>
      <c r="AH86" s="175" t="s">
        <v>839</v>
      </c>
      <c r="AI86" s="175" t="s">
        <v>847</v>
      </c>
      <c r="AJ86" s="175" t="s">
        <v>848</v>
      </c>
      <c r="AK86" s="175" t="s">
        <v>849</v>
      </c>
      <c r="AL86" s="175" t="s">
        <v>748</v>
      </c>
      <c r="AM86" s="175" t="s">
        <v>749</v>
      </c>
      <c r="AN86" s="175" t="s">
        <v>855</v>
      </c>
      <c r="AO86" s="175" t="s">
        <v>856</v>
      </c>
      <c r="AP86" s="175" t="s">
        <v>742</v>
      </c>
    </row>
    <row r="87" spans="1:42" s="173" customFormat="1" hidden="1" x14ac:dyDescent="0.25">
      <c r="A87" s="175" t="s">
        <v>735</v>
      </c>
      <c r="B87" s="175" t="s">
        <v>839</v>
      </c>
      <c r="C87" s="175" t="s">
        <v>841</v>
      </c>
      <c r="D87" s="175" t="s">
        <v>842</v>
      </c>
      <c r="E87" s="176" t="s">
        <v>1036</v>
      </c>
      <c r="F87" s="177">
        <v>42872</v>
      </c>
      <c r="G87" s="177">
        <v>42886</v>
      </c>
      <c r="H87" s="178">
        <v>127</v>
      </c>
      <c r="I87" s="178">
        <v>2</v>
      </c>
      <c r="J87" s="175" t="s">
        <v>871</v>
      </c>
      <c r="K87" s="175" t="s">
        <v>1004</v>
      </c>
      <c r="L87" s="175" t="s">
        <v>1045</v>
      </c>
      <c r="M87" s="175" t="s">
        <v>1047</v>
      </c>
      <c r="N87" s="175" t="s">
        <v>874</v>
      </c>
      <c r="O87" s="179">
        <v>36472000</v>
      </c>
      <c r="P87" s="175" t="s">
        <v>64</v>
      </c>
      <c r="Q87" s="180">
        <v>36472000</v>
      </c>
      <c r="R87" s="175" t="s">
        <v>420</v>
      </c>
      <c r="S87" s="175" t="s">
        <v>420</v>
      </c>
      <c r="T87" s="175" t="s">
        <v>432</v>
      </c>
      <c r="U87" s="175" t="s">
        <v>742</v>
      </c>
      <c r="V87" s="175" t="s">
        <v>742</v>
      </c>
      <c r="W87" s="175" t="s">
        <v>420</v>
      </c>
      <c r="X87" s="175" t="s">
        <v>853</v>
      </c>
      <c r="Y87" s="175" t="s">
        <v>742</v>
      </c>
      <c r="Z87" s="175" t="s">
        <v>854</v>
      </c>
      <c r="AA87" s="175" t="s">
        <v>742</v>
      </c>
      <c r="AB87" s="175" t="s">
        <v>742</v>
      </c>
      <c r="AC87" s="175" t="s">
        <v>742</v>
      </c>
      <c r="AD87" s="175" t="s">
        <v>742</v>
      </c>
      <c r="AE87" s="175" t="s">
        <v>742</v>
      </c>
      <c r="AF87" s="175" t="s">
        <v>742</v>
      </c>
      <c r="AG87" s="175" t="s">
        <v>742</v>
      </c>
      <c r="AH87" s="175" t="s">
        <v>839</v>
      </c>
      <c r="AI87" s="175" t="s">
        <v>847</v>
      </c>
      <c r="AJ87" s="175" t="s">
        <v>848</v>
      </c>
      <c r="AK87" s="175" t="s">
        <v>849</v>
      </c>
      <c r="AL87" s="175" t="s">
        <v>748</v>
      </c>
      <c r="AM87" s="175" t="s">
        <v>749</v>
      </c>
      <c r="AN87" s="175" t="s">
        <v>855</v>
      </c>
      <c r="AO87" s="175" t="s">
        <v>856</v>
      </c>
      <c r="AP87" s="175" t="s">
        <v>742</v>
      </c>
    </row>
    <row r="88" spans="1:42" s="173" customFormat="1" hidden="1" x14ac:dyDescent="0.25">
      <c r="A88" s="175" t="s">
        <v>735</v>
      </c>
      <c r="B88" s="175" t="s">
        <v>839</v>
      </c>
      <c r="C88" s="175" t="s">
        <v>841</v>
      </c>
      <c r="D88" s="175" t="s">
        <v>842</v>
      </c>
      <c r="E88" s="176" t="s">
        <v>1036</v>
      </c>
      <c r="F88" s="177">
        <v>42872</v>
      </c>
      <c r="G88" s="177">
        <v>42886</v>
      </c>
      <c r="H88" s="178">
        <v>127</v>
      </c>
      <c r="I88" s="178">
        <v>3</v>
      </c>
      <c r="J88" s="175" t="s">
        <v>871</v>
      </c>
      <c r="K88" s="175" t="s">
        <v>1004</v>
      </c>
      <c r="L88" s="175" t="s">
        <v>1045</v>
      </c>
      <c r="M88" s="175" t="s">
        <v>1047</v>
      </c>
      <c r="N88" s="175" t="s">
        <v>874</v>
      </c>
      <c r="O88" s="179">
        <v>3186750</v>
      </c>
      <c r="P88" s="175" t="s">
        <v>64</v>
      </c>
      <c r="Q88" s="180">
        <v>3186750</v>
      </c>
      <c r="R88" s="175" t="s">
        <v>420</v>
      </c>
      <c r="S88" s="175" t="s">
        <v>420</v>
      </c>
      <c r="T88" s="175" t="s">
        <v>432</v>
      </c>
      <c r="U88" s="175" t="s">
        <v>742</v>
      </c>
      <c r="V88" s="175" t="s">
        <v>742</v>
      </c>
      <c r="W88" s="175" t="s">
        <v>420</v>
      </c>
      <c r="X88" s="175" t="s">
        <v>853</v>
      </c>
      <c r="Y88" s="175" t="s">
        <v>742</v>
      </c>
      <c r="Z88" s="175" t="s">
        <v>854</v>
      </c>
      <c r="AA88" s="175" t="s">
        <v>742</v>
      </c>
      <c r="AB88" s="175" t="s">
        <v>742</v>
      </c>
      <c r="AC88" s="175" t="s">
        <v>742</v>
      </c>
      <c r="AD88" s="175" t="s">
        <v>742</v>
      </c>
      <c r="AE88" s="175" t="s">
        <v>742</v>
      </c>
      <c r="AF88" s="175" t="s">
        <v>742</v>
      </c>
      <c r="AG88" s="175" t="s">
        <v>742</v>
      </c>
      <c r="AH88" s="175" t="s">
        <v>839</v>
      </c>
      <c r="AI88" s="175" t="s">
        <v>847</v>
      </c>
      <c r="AJ88" s="175" t="s">
        <v>848</v>
      </c>
      <c r="AK88" s="175" t="s">
        <v>849</v>
      </c>
      <c r="AL88" s="175" t="s">
        <v>748</v>
      </c>
      <c r="AM88" s="175" t="s">
        <v>749</v>
      </c>
      <c r="AN88" s="175" t="s">
        <v>855</v>
      </c>
      <c r="AO88" s="175" t="s">
        <v>856</v>
      </c>
      <c r="AP88" s="175" t="s">
        <v>742</v>
      </c>
    </row>
    <row r="89" spans="1:42" s="173" customFormat="1" hidden="1" x14ac:dyDescent="0.25">
      <c r="A89" s="175" t="s">
        <v>735</v>
      </c>
      <c r="B89" s="175" t="s">
        <v>839</v>
      </c>
      <c r="C89" s="175" t="s">
        <v>841</v>
      </c>
      <c r="D89" s="175" t="s">
        <v>842</v>
      </c>
      <c r="E89" s="176" t="s">
        <v>1036</v>
      </c>
      <c r="F89" s="177">
        <v>42872</v>
      </c>
      <c r="G89" s="177">
        <v>42886</v>
      </c>
      <c r="H89" s="178">
        <v>127</v>
      </c>
      <c r="I89" s="178">
        <v>4</v>
      </c>
      <c r="J89" s="175" t="s">
        <v>871</v>
      </c>
      <c r="K89" s="175" t="s">
        <v>1004</v>
      </c>
      <c r="L89" s="175" t="s">
        <v>1045</v>
      </c>
      <c r="M89" s="175" t="s">
        <v>1048</v>
      </c>
      <c r="N89" s="175" t="s">
        <v>874</v>
      </c>
      <c r="O89" s="179">
        <v>101647885</v>
      </c>
      <c r="P89" s="175" t="s">
        <v>64</v>
      </c>
      <c r="Q89" s="180">
        <v>101647885</v>
      </c>
      <c r="R89" s="175" t="s">
        <v>420</v>
      </c>
      <c r="S89" s="175" t="s">
        <v>420</v>
      </c>
      <c r="T89" s="175" t="s">
        <v>432</v>
      </c>
      <c r="U89" s="175" t="s">
        <v>742</v>
      </c>
      <c r="V89" s="175" t="s">
        <v>742</v>
      </c>
      <c r="W89" s="175" t="s">
        <v>420</v>
      </c>
      <c r="X89" s="175" t="s">
        <v>853</v>
      </c>
      <c r="Y89" s="175" t="s">
        <v>742</v>
      </c>
      <c r="Z89" s="175" t="s">
        <v>854</v>
      </c>
      <c r="AA89" s="175" t="s">
        <v>742</v>
      </c>
      <c r="AB89" s="175" t="s">
        <v>742</v>
      </c>
      <c r="AC89" s="175" t="s">
        <v>742</v>
      </c>
      <c r="AD89" s="175" t="s">
        <v>742</v>
      </c>
      <c r="AE89" s="175" t="s">
        <v>742</v>
      </c>
      <c r="AF89" s="175" t="s">
        <v>742</v>
      </c>
      <c r="AG89" s="175" t="s">
        <v>742</v>
      </c>
      <c r="AH89" s="175" t="s">
        <v>839</v>
      </c>
      <c r="AI89" s="175" t="s">
        <v>847</v>
      </c>
      <c r="AJ89" s="175" t="s">
        <v>848</v>
      </c>
      <c r="AK89" s="175" t="s">
        <v>849</v>
      </c>
      <c r="AL89" s="175" t="s">
        <v>748</v>
      </c>
      <c r="AM89" s="175" t="s">
        <v>749</v>
      </c>
      <c r="AN89" s="175" t="s">
        <v>855</v>
      </c>
      <c r="AO89" s="175" t="s">
        <v>856</v>
      </c>
      <c r="AP89" s="175" t="s">
        <v>742</v>
      </c>
    </row>
    <row r="90" spans="1:42" s="173" customFormat="1" hidden="1" x14ac:dyDescent="0.25">
      <c r="A90" s="175" t="s">
        <v>735</v>
      </c>
      <c r="B90" s="175" t="s">
        <v>839</v>
      </c>
      <c r="C90" s="175" t="s">
        <v>841</v>
      </c>
      <c r="D90" s="175" t="s">
        <v>842</v>
      </c>
      <c r="E90" s="176" t="s">
        <v>1036</v>
      </c>
      <c r="F90" s="177">
        <v>42872</v>
      </c>
      <c r="G90" s="177">
        <v>42886</v>
      </c>
      <c r="H90" s="178">
        <v>127</v>
      </c>
      <c r="I90" s="178">
        <v>5</v>
      </c>
      <c r="J90" s="175" t="s">
        <v>871</v>
      </c>
      <c r="K90" s="175" t="s">
        <v>1004</v>
      </c>
      <c r="L90" s="175" t="s">
        <v>1045</v>
      </c>
      <c r="M90" s="175" t="s">
        <v>1048</v>
      </c>
      <c r="N90" s="175" t="s">
        <v>874</v>
      </c>
      <c r="O90" s="179">
        <v>110038500</v>
      </c>
      <c r="P90" s="175" t="s">
        <v>64</v>
      </c>
      <c r="Q90" s="180">
        <v>110038500</v>
      </c>
      <c r="R90" s="175" t="s">
        <v>420</v>
      </c>
      <c r="S90" s="175" t="s">
        <v>420</v>
      </c>
      <c r="T90" s="175" t="s">
        <v>432</v>
      </c>
      <c r="U90" s="175" t="s">
        <v>742</v>
      </c>
      <c r="V90" s="175" t="s">
        <v>742</v>
      </c>
      <c r="W90" s="175" t="s">
        <v>420</v>
      </c>
      <c r="X90" s="175" t="s">
        <v>853</v>
      </c>
      <c r="Y90" s="175" t="s">
        <v>742</v>
      </c>
      <c r="Z90" s="175" t="s">
        <v>854</v>
      </c>
      <c r="AA90" s="175" t="s">
        <v>742</v>
      </c>
      <c r="AB90" s="175" t="s">
        <v>742</v>
      </c>
      <c r="AC90" s="175" t="s">
        <v>742</v>
      </c>
      <c r="AD90" s="175" t="s">
        <v>742</v>
      </c>
      <c r="AE90" s="175" t="s">
        <v>742</v>
      </c>
      <c r="AF90" s="175" t="s">
        <v>742</v>
      </c>
      <c r="AG90" s="175" t="s">
        <v>742</v>
      </c>
      <c r="AH90" s="175" t="s">
        <v>839</v>
      </c>
      <c r="AI90" s="175" t="s">
        <v>847</v>
      </c>
      <c r="AJ90" s="175" t="s">
        <v>848</v>
      </c>
      <c r="AK90" s="175" t="s">
        <v>849</v>
      </c>
      <c r="AL90" s="175" t="s">
        <v>748</v>
      </c>
      <c r="AM90" s="175" t="s">
        <v>749</v>
      </c>
      <c r="AN90" s="175" t="s">
        <v>855</v>
      </c>
      <c r="AO90" s="175" t="s">
        <v>856</v>
      </c>
      <c r="AP90" s="175" t="s">
        <v>742</v>
      </c>
    </row>
    <row r="91" spans="1:42" s="173" customFormat="1" hidden="1" x14ac:dyDescent="0.25">
      <c r="A91" s="175" t="s">
        <v>735</v>
      </c>
      <c r="B91" s="175" t="s">
        <v>839</v>
      </c>
      <c r="C91" s="175" t="s">
        <v>841</v>
      </c>
      <c r="D91" s="175" t="s">
        <v>842</v>
      </c>
      <c r="E91" s="176" t="s">
        <v>1049</v>
      </c>
      <c r="F91" s="177">
        <v>42853</v>
      </c>
      <c r="G91" s="177">
        <v>42859</v>
      </c>
      <c r="H91" s="178">
        <v>122</v>
      </c>
      <c r="I91" s="178">
        <v>1</v>
      </c>
      <c r="J91" s="175" t="s">
        <v>1017</v>
      </c>
      <c r="K91" s="175" t="s">
        <v>1004</v>
      </c>
      <c r="L91" s="175" t="s">
        <v>1050</v>
      </c>
      <c r="M91" s="175" t="s">
        <v>845</v>
      </c>
      <c r="N91" s="175" t="s">
        <v>874</v>
      </c>
      <c r="O91" s="179">
        <v>-1226524</v>
      </c>
      <c r="P91" s="175" t="s">
        <v>846</v>
      </c>
      <c r="Q91" s="180"/>
      <c r="R91" s="175" t="s">
        <v>420</v>
      </c>
      <c r="S91" s="175" t="s">
        <v>420</v>
      </c>
      <c r="T91" s="175" t="s">
        <v>432</v>
      </c>
      <c r="U91" s="175" t="s">
        <v>742</v>
      </c>
      <c r="V91" s="175" t="s">
        <v>742</v>
      </c>
      <c r="W91" s="175" t="s">
        <v>420</v>
      </c>
      <c r="X91" s="175" t="s">
        <v>853</v>
      </c>
      <c r="Y91" s="175" t="s">
        <v>742</v>
      </c>
      <c r="Z91" s="175" t="s">
        <v>1051</v>
      </c>
      <c r="AA91" s="175" t="s">
        <v>742</v>
      </c>
      <c r="AB91" s="175" t="s">
        <v>742</v>
      </c>
      <c r="AC91" s="175" t="s">
        <v>742</v>
      </c>
      <c r="AD91" s="175" t="s">
        <v>742</v>
      </c>
      <c r="AE91" s="175" t="s">
        <v>742</v>
      </c>
      <c r="AF91" s="175" t="s">
        <v>742</v>
      </c>
      <c r="AG91" s="175" t="s">
        <v>742</v>
      </c>
      <c r="AH91" s="175" t="s">
        <v>839</v>
      </c>
      <c r="AI91" s="175" t="s">
        <v>847</v>
      </c>
      <c r="AJ91" s="175" t="s">
        <v>848</v>
      </c>
      <c r="AK91" s="175" t="s">
        <v>849</v>
      </c>
      <c r="AL91" s="175" t="s">
        <v>748</v>
      </c>
      <c r="AM91" s="175" t="s">
        <v>749</v>
      </c>
      <c r="AN91" s="175" t="s">
        <v>855</v>
      </c>
      <c r="AO91" s="175" t="s">
        <v>856</v>
      </c>
      <c r="AP91" s="175" t="s">
        <v>742</v>
      </c>
    </row>
    <row r="92" spans="1:42" s="173" customFormat="1" hidden="1" x14ac:dyDescent="0.25">
      <c r="A92" s="175" t="s">
        <v>735</v>
      </c>
      <c r="B92" s="175" t="s">
        <v>839</v>
      </c>
      <c r="C92" s="175" t="s">
        <v>841</v>
      </c>
      <c r="D92" s="175" t="s">
        <v>842</v>
      </c>
      <c r="E92" s="176" t="s">
        <v>1049</v>
      </c>
      <c r="F92" s="177">
        <v>42853</v>
      </c>
      <c r="G92" s="177">
        <v>42859</v>
      </c>
      <c r="H92" s="178">
        <v>122</v>
      </c>
      <c r="I92" s="178">
        <v>2</v>
      </c>
      <c r="J92" s="175" t="s">
        <v>1017</v>
      </c>
      <c r="K92" s="175" t="s">
        <v>1004</v>
      </c>
      <c r="L92" s="175" t="s">
        <v>1050</v>
      </c>
      <c r="M92" s="175" t="s">
        <v>845</v>
      </c>
      <c r="N92" s="175" t="s">
        <v>874</v>
      </c>
      <c r="O92" s="179">
        <v>186384</v>
      </c>
      <c r="P92" s="175" t="s">
        <v>846</v>
      </c>
      <c r="Q92" s="180"/>
      <c r="R92" s="175" t="s">
        <v>420</v>
      </c>
      <c r="S92" s="175" t="s">
        <v>420</v>
      </c>
      <c r="T92" s="175" t="s">
        <v>432</v>
      </c>
      <c r="U92" s="175" t="s">
        <v>742</v>
      </c>
      <c r="V92" s="175" t="s">
        <v>742</v>
      </c>
      <c r="W92" s="175" t="s">
        <v>420</v>
      </c>
      <c r="X92" s="175" t="s">
        <v>853</v>
      </c>
      <c r="Y92" s="175" t="s">
        <v>742</v>
      </c>
      <c r="Z92" s="175" t="s">
        <v>867</v>
      </c>
      <c r="AA92" s="175" t="s">
        <v>742</v>
      </c>
      <c r="AB92" s="175" t="s">
        <v>742</v>
      </c>
      <c r="AC92" s="175" t="s">
        <v>742</v>
      </c>
      <c r="AD92" s="175" t="s">
        <v>742</v>
      </c>
      <c r="AE92" s="175" t="s">
        <v>742</v>
      </c>
      <c r="AF92" s="175" t="s">
        <v>742</v>
      </c>
      <c r="AG92" s="175" t="s">
        <v>742</v>
      </c>
      <c r="AH92" s="175" t="s">
        <v>839</v>
      </c>
      <c r="AI92" s="175" t="s">
        <v>847</v>
      </c>
      <c r="AJ92" s="175" t="s">
        <v>848</v>
      </c>
      <c r="AK92" s="175" t="s">
        <v>849</v>
      </c>
      <c r="AL92" s="175" t="s">
        <v>748</v>
      </c>
      <c r="AM92" s="175" t="s">
        <v>749</v>
      </c>
      <c r="AN92" s="175" t="s">
        <v>855</v>
      </c>
      <c r="AO92" s="175" t="s">
        <v>856</v>
      </c>
      <c r="AP92" s="175" t="s">
        <v>742</v>
      </c>
    </row>
    <row r="93" spans="1:42" s="173" customFormat="1" hidden="1" x14ac:dyDescent="0.25">
      <c r="A93" s="175" t="s">
        <v>735</v>
      </c>
      <c r="B93" s="175" t="s">
        <v>839</v>
      </c>
      <c r="C93" s="175" t="s">
        <v>841</v>
      </c>
      <c r="D93" s="175" t="s">
        <v>842</v>
      </c>
      <c r="E93" s="176" t="s">
        <v>1049</v>
      </c>
      <c r="F93" s="177">
        <v>42853</v>
      </c>
      <c r="G93" s="177">
        <v>42859</v>
      </c>
      <c r="H93" s="178">
        <v>122</v>
      </c>
      <c r="I93" s="178">
        <v>3</v>
      </c>
      <c r="J93" s="175" t="s">
        <v>1017</v>
      </c>
      <c r="K93" s="175" t="s">
        <v>1004</v>
      </c>
      <c r="L93" s="175" t="s">
        <v>1050</v>
      </c>
      <c r="M93" s="175" t="s">
        <v>845</v>
      </c>
      <c r="N93" s="175" t="s">
        <v>874</v>
      </c>
      <c r="O93" s="179">
        <v>-239275</v>
      </c>
      <c r="P93" s="175" t="s">
        <v>846</v>
      </c>
      <c r="Q93" s="180"/>
      <c r="R93" s="175" t="s">
        <v>420</v>
      </c>
      <c r="S93" s="175" t="s">
        <v>420</v>
      </c>
      <c r="T93" s="175" t="s">
        <v>432</v>
      </c>
      <c r="U93" s="175" t="s">
        <v>742</v>
      </c>
      <c r="V93" s="175" t="s">
        <v>742</v>
      </c>
      <c r="W93" s="175" t="s">
        <v>420</v>
      </c>
      <c r="X93" s="175" t="s">
        <v>853</v>
      </c>
      <c r="Y93" s="175" t="s">
        <v>742</v>
      </c>
      <c r="Z93" s="175" t="s">
        <v>1019</v>
      </c>
      <c r="AA93" s="175" t="s">
        <v>742</v>
      </c>
      <c r="AB93" s="175" t="s">
        <v>742</v>
      </c>
      <c r="AC93" s="175" t="s">
        <v>742</v>
      </c>
      <c r="AD93" s="175" t="s">
        <v>742</v>
      </c>
      <c r="AE93" s="175" t="s">
        <v>742</v>
      </c>
      <c r="AF93" s="175" t="s">
        <v>742</v>
      </c>
      <c r="AG93" s="175" t="s">
        <v>742</v>
      </c>
      <c r="AH93" s="175" t="s">
        <v>839</v>
      </c>
      <c r="AI93" s="175" t="s">
        <v>847</v>
      </c>
      <c r="AJ93" s="175" t="s">
        <v>848</v>
      </c>
      <c r="AK93" s="175" t="s">
        <v>849</v>
      </c>
      <c r="AL93" s="175" t="s">
        <v>748</v>
      </c>
      <c r="AM93" s="175" t="s">
        <v>749</v>
      </c>
      <c r="AN93" s="175" t="s">
        <v>855</v>
      </c>
      <c r="AO93" s="175" t="s">
        <v>856</v>
      </c>
      <c r="AP93" s="175" t="s">
        <v>742</v>
      </c>
    </row>
    <row r="94" spans="1:42" s="173" customFormat="1" hidden="1" x14ac:dyDescent="0.25">
      <c r="A94" s="175" t="s">
        <v>735</v>
      </c>
      <c r="B94" s="175" t="s">
        <v>839</v>
      </c>
      <c r="C94" s="175" t="s">
        <v>841</v>
      </c>
      <c r="D94" s="175" t="s">
        <v>842</v>
      </c>
      <c r="E94" s="176" t="s">
        <v>1049</v>
      </c>
      <c r="F94" s="177">
        <v>42853</v>
      </c>
      <c r="G94" s="177">
        <v>42859</v>
      </c>
      <c r="H94" s="178">
        <v>122</v>
      </c>
      <c r="I94" s="178">
        <v>4</v>
      </c>
      <c r="J94" s="175" t="s">
        <v>1017</v>
      </c>
      <c r="K94" s="175" t="s">
        <v>1004</v>
      </c>
      <c r="L94" s="175" t="s">
        <v>1050</v>
      </c>
      <c r="M94" s="175" t="s">
        <v>845</v>
      </c>
      <c r="N94" s="175" t="s">
        <v>874</v>
      </c>
      <c r="O94" s="179">
        <v>-413437</v>
      </c>
      <c r="P94" s="175" t="s">
        <v>846</v>
      </c>
      <c r="Q94" s="180"/>
      <c r="R94" s="175" t="s">
        <v>420</v>
      </c>
      <c r="S94" s="175" t="s">
        <v>420</v>
      </c>
      <c r="T94" s="175" t="s">
        <v>432</v>
      </c>
      <c r="U94" s="175" t="s">
        <v>742</v>
      </c>
      <c r="V94" s="175" t="s">
        <v>742</v>
      </c>
      <c r="W94" s="175" t="s">
        <v>420</v>
      </c>
      <c r="X94" s="175" t="s">
        <v>853</v>
      </c>
      <c r="Y94" s="175" t="s">
        <v>742</v>
      </c>
      <c r="Z94" s="175" t="s">
        <v>972</v>
      </c>
      <c r="AA94" s="175" t="s">
        <v>742</v>
      </c>
      <c r="AB94" s="175" t="s">
        <v>742</v>
      </c>
      <c r="AC94" s="175" t="s">
        <v>742</v>
      </c>
      <c r="AD94" s="175" t="s">
        <v>742</v>
      </c>
      <c r="AE94" s="175" t="s">
        <v>742</v>
      </c>
      <c r="AF94" s="175" t="s">
        <v>742</v>
      </c>
      <c r="AG94" s="175" t="s">
        <v>742</v>
      </c>
      <c r="AH94" s="175" t="s">
        <v>839</v>
      </c>
      <c r="AI94" s="175" t="s">
        <v>847</v>
      </c>
      <c r="AJ94" s="175" t="s">
        <v>848</v>
      </c>
      <c r="AK94" s="175" t="s">
        <v>849</v>
      </c>
      <c r="AL94" s="175" t="s">
        <v>748</v>
      </c>
      <c r="AM94" s="175" t="s">
        <v>749</v>
      </c>
      <c r="AN94" s="175" t="s">
        <v>855</v>
      </c>
      <c r="AO94" s="175" t="s">
        <v>856</v>
      </c>
      <c r="AP94" s="175" t="s">
        <v>742</v>
      </c>
    </row>
    <row r="95" spans="1:42" s="173" customFormat="1" hidden="1" x14ac:dyDescent="0.25">
      <c r="A95" s="175" t="s">
        <v>735</v>
      </c>
      <c r="B95" s="175" t="s">
        <v>839</v>
      </c>
      <c r="C95" s="175" t="s">
        <v>841</v>
      </c>
      <c r="D95" s="175" t="s">
        <v>842</v>
      </c>
      <c r="E95" s="176" t="s">
        <v>1049</v>
      </c>
      <c r="F95" s="177">
        <v>42853</v>
      </c>
      <c r="G95" s="177">
        <v>42859</v>
      </c>
      <c r="H95" s="178">
        <v>122</v>
      </c>
      <c r="I95" s="178">
        <v>5</v>
      </c>
      <c r="J95" s="175" t="s">
        <v>1017</v>
      </c>
      <c r="K95" s="175" t="s">
        <v>1004</v>
      </c>
      <c r="L95" s="175" t="s">
        <v>1050</v>
      </c>
      <c r="M95" s="175" t="s">
        <v>845</v>
      </c>
      <c r="N95" s="175" t="s">
        <v>874</v>
      </c>
      <c r="O95" s="179">
        <v>-2015661</v>
      </c>
      <c r="P95" s="175" t="s">
        <v>846</v>
      </c>
      <c r="Q95" s="180"/>
      <c r="R95" s="175" t="s">
        <v>420</v>
      </c>
      <c r="S95" s="175" t="s">
        <v>420</v>
      </c>
      <c r="T95" s="175" t="s">
        <v>432</v>
      </c>
      <c r="U95" s="175" t="s">
        <v>742</v>
      </c>
      <c r="V95" s="175" t="s">
        <v>742</v>
      </c>
      <c r="W95" s="175" t="s">
        <v>420</v>
      </c>
      <c r="X95" s="175" t="s">
        <v>853</v>
      </c>
      <c r="Y95" s="175" t="s">
        <v>742</v>
      </c>
      <c r="Z95" s="175" t="s">
        <v>862</v>
      </c>
      <c r="AA95" s="175" t="s">
        <v>742</v>
      </c>
      <c r="AB95" s="175" t="s">
        <v>742</v>
      </c>
      <c r="AC95" s="175" t="s">
        <v>742</v>
      </c>
      <c r="AD95" s="175" t="s">
        <v>742</v>
      </c>
      <c r="AE95" s="175" t="s">
        <v>742</v>
      </c>
      <c r="AF95" s="175" t="s">
        <v>742</v>
      </c>
      <c r="AG95" s="175" t="s">
        <v>742</v>
      </c>
      <c r="AH95" s="175" t="s">
        <v>839</v>
      </c>
      <c r="AI95" s="175" t="s">
        <v>847</v>
      </c>
      <c r="AJ95" s="175" t="s">
        <v>848</v>
      </c>
      <c r="AK95" s="175" t="s">
        <v>849</v>
      </c>
      <c r="AL95" s="175" t="s">
        <v>748</v>
      </c>
      <c r="AM95" s="175" t="s">
        <v>749</v>
      </c>
      <c r="AN95" s="175" t="s">
        <v>855</v>
      </c>
      <c r="AO95" s="175" t="s">
        <v>856</v>
      </c>
      <c r="AP95" s="175" t="s">
        <v>742</v>
      </c>
    </row>
    <row r="96" spans="1:42" s="173" customFormat="1" hidden="1" x14ac:dyDescent="0.25">
      <c r="A96" s="175" t="s">
        <v>735</v>
      </c>
      <c r="B96" s="175" t="s">
        <v>839</v>
      </c>
      <c r="C96" s="175" t="s">
        <v>841</v>
      </c>
      <c r="D96" s="175" t="s">
        <v>842</v>
      </c>
      <c r="E96" s="176" t="s">
        <v>1049</v>
      </c>
      <c r="F96" s="177">
        <v>42853</v>
      </c>
      <c r="G96" s="177">
        <v>42859</v>
      </c>
      <c r="H96" s="178">
        <v>122</v>
      </c>
      <c r="I96" s="178">
        <v>6</v>
      </c>
      <c r="J96" s="175" t="s">
        <v>1017</v>
      </c>
      <c r="K96" s="175" t="s">
        <v>1004</v>
      </c>
      <c r="L96" s="175" t="s">
        <v>1050</v>
      </c>
      <c r="M96" s="175" t="s">
        <v>845</v>
      </c>
      <c r="N96" s="175" t="s">
        <v>874</v>
      </c>
      <c r="O96" s="179">
        <v>1143397</v>
      </c>
      <c r="P96" s="175" t="s">
        <v>846</v>
      </c>
      <c r="Q96" s="180"/>
      <c r="R96" s="175" t="s">
        <v>420</v>
      </c>
      <c r="S96" s="175" t="s">
        <v>420</v>
      </c>
      <c r="T96" s="175" t="s">
        <v>432</v>
      </c>
      <c r="U96" s="175" t="s">
        <v>742</v>
      </c>
      <c r="V96" s="175" t="s">
        <v>742</v>
      </c>
      <c r="W96" s="175" t="s">
        <v>420</v>
      </c>
      <c r="X96" s="175" t="s">
        <v>853</v>
      </c>
      <c r="Y96" s="175" t="s">
        <v>742</v>
      </c>
      <c r="Z96" s="175"/>
      <c r="AA96" s="175" t="s">
        <v>742</v>
      </c>
      <c r="AB96" s="175" t="s">
        <v>742</v>
      </c>
      <c r="AC96" s="175" t="s">
        <v>742</v>
      </c>
      <c r="AD96" s="175" t="s">
        <v>742</v>
      </c>
      <c r="AE96" s="175" t="s">
        <v>742</v>
      </c>
      <c r="AF96" s="175" t="s">
        <v>742</v>
      </c>
      <c r="AG96" s="175" t="s">
        <v>742</v>
      </c>
      <c r="AH96" s="175" t="s">
        <v>839</v>
      </c>
      <c r="AI96" s="175" t="s">
        <v>847</v>
      </c>
      <c r="AJ96" s="175" t="s">
        <v>848</v>
      </c>
      <c r="AK96" s="175" t="s">
        <v>849</v>
      </c>
      <c r="AL96" s="175" t="s">
        <v>748</v>
      </c>
      <c r="AM96" s="175" t="s">
        <v>749</v>
      </c>
      <c r="AN96" s="175" t="s">
        <v>855</v>
      </c>
      <c r="AO96" s="175" t="s">
        <v>856</v>
      </c>
      <c r="AP96" s="175" t="s">
        <v>742</v>
      </c>
    </row>
    <row r="97" spans="1:42" s="173" customFormat="1" hidden="1" x14ac:dyDescent="0.25">
      <c r="A97" s="175" t="s">
        <v>735</v>
      </c>
      <c r="B97" s="175" t="s">
        <v>839</v>
      </c>
      <c r="C97" s="175" t="s">
        <v>841</v>
      </c>
      <c r="D97" s="175" t="s">
        <v>842</v>
      </c>
      <c r="E97" s="176" t="s">
        <v>1049</v>
      </c>
      <c r="F97" s="177">
        <v>42853</v>
      </c>
      <c r="G97" s="177">
        <v>42859</v>
      </c>
      <c r="H97" s="178">
        <v>122</v>
      </c>
      <c r="I97" s="178">
        <v>7</v>
      </c>
      <c r="J97" s="175" t="s">
        <v>1017</v>
      </c>
      <c r="K97" s="175" t="s">
        <v>1004</v>
      </c>
      <c r="L97" s="175" t="s">
        <v>1050</v>
      </c>
      <c r="M97" s="175" t="s">
        <v>845</v>
      </c>
      <c r="N97" s="175" t="s">
        <v>874</v>
      </c>
      <c r="O97" s="179">
        <v>220896</v>
      </c>
      <c r="P97" s="175" t="s">
        <v>846</v>
      </c>
      <c r="Q97" s="180"/>
      <c r="R97" s="175" t="s">
        <v>420</v>
      </c>
      <c r="S97" s="175" t="s">
        <v>420</v>
      </c>
      <c r="T97" s="175" t="s">
        <v>432</v>
      </c>
      <c r="U97" s="175" t="s">
        <v>742</v>
      </c>
      <c r="V97" s="175" t="s">
        <v>742</v>
      </c>
      <c r="W97" s="175" t="s">
        <v>420</v>
      </c>
      <c r="X97" s="175" t="s">
        <v>853</v>
      </c>
      <c r="Y97" s="175" t="s">
        <v>742</v>
      </c>
      <c r="Z97" s="175"/>
      <c r="AA97" s="175" t="s">
        <v>742</v>
      </c>
      <c r="AB97" s="175" t="s">
        <v>742</v>
      </c>
      <c r="AC97" s="175" t="s">
        <v>742</v>
      </c>
      <c r="AD97" s="175" t="s">
        <v>742</v>
      </c>
      <c r="AE97" s="175" t="s">
        <v>742</v>
      </c>
      <c r="AF97" s="175" t="s">
        <v>742</v>
      </c>
      <c r="AG97" s="175" t="s">
        <v>742</v>
      </c>
      <c r="AH97" s="175" t="s">
        <v>839</v>
      </c>
      <c r="AI97" s="175" t="s">
        <v>847</v>
      </c>
      <c r="AJ97" s="175" t="s">
        <v>848</v>
      </c>
      <c r="AK97" s="175" t="s">
        <v>849</v>
      </c>
      <c r="AL97" s="175" t="s">
        <v>748</v>
      </c>
      <c r="AM97" s="175" t="s">
        <v>749</v>
      </c>
      <c r="AN97" s="175" t="s">
        <v>855</v>
      </c>
      <c r="AO97" s="175" t="s">
        <v>856</v>
      </c>
      <c r="AP97" s="175" t="s">
        <v>742</v>
      </c>
    </row>
    <row r="98" spans="1:42" s="173" customFormat="1" hidden="1" x14ac:dyDescent="0.25">
      <c r="A98" s="175" t="s">
        <v>735</v>
      </c>
      <c r="B98" s="175" t="s">
        <v>839</v>
      </c>
      <c r="C98" s="175" t="s">
        <v>841</v>
      </c>
      <c r="D98" s="175" t="s">
        <v>842</v>
      </c>
      <c r="E98" s="176" t="s">
        <v>1049</v>
      </c>
      <c r="F98" s="177">
        <v>42853</v>
      </c>
      <c r="G98" s="177">
        <v>42859</v>
      </c>
      <c r="H98" s="178">
        <v>122</v>
      </c>
      <c r="I98" s="178">
        <v>8</v>
      </c>
      <c r="J98" s="175" t="s">
        <v>844</v>
      </c>
      <c r="K98" s="175" t="s">
        <v>1004</v>
      </c>
      <c r="L98" s="175" t="s">
        <v>1050</v>
      </c>
      <c r="M98" s="175" t="s">
        <v>845</v>
      </c>
      <c r="N98" s="175" t="s">
        <v>874</v>
      </c>
      <c r="O98" s="179">
        <v>2344218</v>
      </c>
      <c r="P98" s="175" t="s">
        <v>846</v>
      </c>
      <c r="Q98" s="180"/>
      <c r="R98" s="175" t="s">
        <v>420</v>
      </c>
      <c r="S98" s="175" t="s">
        <v>420</v>
      </c>
      <c r="T98" s="175" t="s">
        <v>432</v>
      </c>
      <c r="U98" s="175" t="s">
        <v>742</v>
      </c>
      <c r="V98" s="175" t="s">
        <v>742</v>
      </c>
      <c r="W98" s="175" t="s">
        <v>420</v>
      </c>
      <c r="X98" s="181" t="s">
        <v>742</v>
      </c>
      <c r="Y98" s="175" t="s">
        <v>742</v>
      </c>
      <c r="Z98" s="181" t="s">
        <v>742</v>
      </c>
      <c r="AA98" s="175" t="s">
        <v>742</v>
      </c>
      <c r="AB98" s="175" t="s">
        <v>742</v>
      </c>
      <c r="AC98" s="175" t="s">
        <v>742</v>
      </c>
      <c r="AD98" s="175" t="s">
        <v>742</v>
      </c>
      <c r="AE98" s="175" t="s">
        <v>742</v>
      </c>
      <c r="AF98" s="175" t="s">
        <v>742</v>
      </c>
      <c r="AG98" s="175" t="s">
        <v>742</v>
      </c>
      <c r="AH98" s="175" t="s">
        <v>839</v>
      </c>
      <c r="AI98" s="175" t="s">
        <v>847</v>
      </c>
      <c r="AJ98" s="175" t="s">
        <v>848</v>
      </c>
      <c r="AK98" s="175" t="s">
        <v>849</v>
      </c>
      <c r="AL98" s="175" t="s">
        <v>748</v>
      </c>
      <c r="AM98" s="175" t="s">
        <v>749</v>
      </c>
      <c r="AN98" s="175" t="s">
        <v>742</v>
      </c>
      <c r="AO98" s="175" t="s">
        <v>742</v>
      </c>
      <c r="AP98" s="175" t="s">
        <v>742</v>
      </c>
    </row>
    <row r="99" spans="1:42" s="173" customFormat="1" x14ac:dyDescent="0.25">
      <c r="A99" s="175" t="s">
        <v>735</v>
      </c>
      <c r="B99" s="175" t="s">
        <v>839</v>
      </c>
      <c r="C99" s="175" t="s">
        <v>841</v>
      </c>
      <c r="D99" s="175" t="s">
        <v>842</v>
      </c>
      <c r="E99" s="176" t="s">
        <v>1049</v>
      </c>
      <c r="F99" s="177">
        <v>42853</v>
      </c>
      <c r="G99" s="177">
        <v>42859</v>
      </c>
      <c r="H99" s="178">
        <v>122</v>
      </c>
      <c r="I99" s="178">
        <v>9</v>
      </c>
      <c r="J99" s="175" t="s">
        <v>1017</v>
      </c>
      <c r="K99" s="175" t="s">
        <v>1004</v>
      </c>
      <c r="L99" s="175" t="s">
        <v>1050</v>
      </c>
      <c r="M99" s="175" t="s">
        <v>845</v>
      </c>
      <c r="N99" s="175" t="s">
        <v>874</v>
      </c>
      <c r="O99" s="179">
        <v>2</v>
      </c>
      <c r="P99" s="175" t="s">
        <v>846</v>
      </c>
      <c r="Q99" s="180"/>
      <c r="R99" s="175" t="s">
        <v>420</v>
      </c>
      <c r="S99" s="175" t="s">
        <v>420</v>
      </c>
      <c r="T99" s="175" t="s">
        <v>432</v>
      </c>
      <c r="U99" s="175" t="s">
        <v>742</v>
      </c>
      <c r="V99" s="175" t="s">
        <v>742</v>
      </c>
      <c r="W99" s="175" t="s">
        <v>420</v>
      </c>
      <c r="X99" s="175" t="s">
        <v>1052</v>
      </c>
      <c r="Y99" s="175" t="s">
        <v>742</v>
      </c>
      <c r="Z99" s="175" t="s">
        <v>1052</v>
      </c>
      <c r="AA99" s="175" t="s">
        <v>742</v>
      </c>
      <c r="AB99" s="175" t="s">
        <v>742</v>
      </c>
      <c r="AC99" s="175" t="s">
        <v>742</v>
      </c>
      <c r="AD99" s="175" t="s">
        <v>742</v>
      </c>
      <c r="AE99" s="175" t="s">
        <v>742</v>
      </c>
      <c r="AF99" s="175" t="s">
        <v>742</v>
      </c>
      <c r="AG99" s="175" t="s">
        <v>742</v>
      </c>
      <c r="AH99" s="175" t="s">
        <v>839</v>
      </c>
      <c r="AI99" s="175" t="s">
        <v>847</v>
      </c>
      <c r="AJ99" s="175" t="s">
        <v>848</v>
      </c>
      <c r="AK99" s="175" t="s">
        <v>849</v>
      </c>
      <c r="AL99" s="175" t="s">
        <v>748</v>
      </c>
      <c r="AM99" s="175" t="s">
        <v>749</v>
      </c>
      <c r="AN99" s="175" t="s">
        <v>742</v>
      </c>
      <c r="AO99" s="175" t="s">
        <v>742</v>
      </c>
      <c r="AP99" s="175" t="s">
        <v>742</v>
      </c>
    </row>
    <row r="100" spans="1:42" s="173" customFormat="1" hidden="1" x14ac:dyDescent="0.25">
      <c r="A100" s="175" t="s">
        <v>735</v>
      </c>
      <c r="B100" s="175" t="s">
        <v>839</v>
      </c>
      <c r="C100" s="175" t="s">
        <v>841</v>
      </c>
      <c r="D100" s="175" t="s">
        <v>842</v>
      </c>
      <c r="E100" s="176" t="s">
        <v>1049</v>
      </c>
      <c r="F100" s="177">
        <v>42856</v>
      </c>
      <c r="G100" s="177">
        <v>42856</v>
      </c>
      <c r="H100" s="178">
        <v>118</v>
      </c>
      <c r="I100" s="178">
        <v>1</v>
      </c>
      <c r="J100" s="175" t="s">
        <v>843</v>
      </c>
      <c r="K100" s="175" t="s">
        <v>844</v>
      </c>
      <c r="L100" s="175" t="s">
        <v>742</v>
      </c>
      <c r="M100" s="175" t="s">
        <v>845</v>
      </c>
      <c r="N100" s="175" t="s">
        <v>874</v>
      </c>
      <c r="O100" s="179">
        <v>-2</v>
      </c>
      <c r="P100" s="175" t="s">
        <v>846</v>
      </c>
      <c r="Q100" s="180"/>
      <c r="R100" s="175" t="s">
        <v>420</v>
      </c>
      <c r="S100" s="175" t="s">
        <v>420</v>
      </c>
      <c r="T100" s="175" t="s">
        <v>432</v>
      </c>
      <c r="U100" s="175" t="s">
        <v>742</v>
      </c>
      <c r="V100" s="175" t="s">
        <v>742</v>
      </c>
      <c r="W100" s="175" t="s">
        <v>420</v>
      </c>
      <c r="X100" s="181" t="s">
        <v>742</v>
      </c>
      <c r="Y100" s="175" t="s">
        <v>742</v>
      </c>
      <c r="Z100" s="181" t="s">
        <v>742</v>
      </c>
      <c r="AA100" s="175" t="s">
        <v>742</v>
      </c>
      <c r="AB100" s="175" t="s">
        <v>742</v>
      </c>
      <c r="AC100" s="175" t="s">
        <v>742</v>
      </c>
      <c r="AD100" s="175" t="s">
        <v>742</v>
      </c>
      <c r="AE100" s="175" t="s">
        <v>742</v>
      </c>
      <c r="AF100" s="175" t="s">
        <v>742</v>
      </c>
      <c r="AG100" s="175" t="s">
        <v>742</v>
      </c>
      <c r="AH100" s="175" t="s">
        <v>839</v>
      </c>
      <c r="AI100" s="175" t="s">
        <v>847</v>
      </c>
      <c r="AJ100" s="175" t="s">
        <v>848</v>
      </c>
      <c r="AK100" s="175" t="s">
        <v>849</v>
      </c>
      <c r="AL100" s="175" t="s">
        <v>748</v>
      </c>
      <c r="AM100" s="175" t="s">
        <v>749</v>
      </c>
      <c r="AN100" s="175" t="s">
        <v>742</v>
      </c>
      <c r="AO100" s="175" t="s">
        <v>742</v>
      </c>
      <c r="AP100" s="175" t="s">
        <v>742</v>
      </c>
    </row>
    <row r="101" spans="1:42" s="173" customFormat="1" hidden="1" x14ac:dyDescent="0.25">
      <c r="A101" s="175" t="s">
        <v>735</v>
      </c>
      <c r="B101" s="175" t="s">
        <v>839</v>
      </c>
      <c r="C101" s="175" t="s">
        <v>841</v>
      </c>
      <c r="D101" s="175" t="s">
        <v>842</v>
      </c>
      <c r="E101" s="176" t="s">
        <v>1049</v>
      </c>
      <c r="F101" s="177">
        <v>42845</v>
      </c>
      <c r="G101" s="177">
        <v>42853</v>
      </c>
      <c r="H101" s="178">
        <v>115</v>
      </c>
      <c r="I101" s="178">
        <v>44</v>
      </c>
      <c r="J101" s="175" t="s">
        <v>850</v>
      </c>
      <c r="K101" s="175" t="s">
        <v>1004</v>
      </c>
      <c r="L101" s="175" t="s">
        <v>1054</v>
      </c>
      <c r="M101" s="175" t="s">
        <v>1046</v>
      </c>
      <c r="N101" s="175" t="s">
        <v>874</v>
      </c>
      <c r="O101" s="179">
        <v>-34875000</v>
      </c>
      <c r="P101" s="175" t="s">
        <v>64</v>
      </c>
      <c r="Q101" s="180">
        <v>-34875000</v>
      </c>
      <c r="R101" s="175" t="s">
        <v>420</v>
      </c>
      <c r="S101" s="175" t="s">
        <v>420</v>
      </c>
      <c r="T101" s="175" t="s">
        <v>432</v>
      </c>
      <c r="U101" s="175" t="s">
        <v>742</v>
      </c>
      <c r="V101" s="175" t="s">
        <v>742</v>
      </c>
      <c r="W101" s="175" t="s">
        <v>420</v>
      </c>
      <c r="X101" s="175" t="s">
        <v>853</v>
      </c>
      <c r="Y101" s="175" t="s">
        <v>742</v>
      </c>
      <c r="Z101" s="175" t="s">
        <v>854</v>
      </c>
      <c r="AA101" s="175" t="s">
        <v>742</v>
      </c>
      <c r="AB101" s="175" t="s">
        <v>742</v>
      </c>
      <c r="AC101" s="175" t="s">
        <v>742</v>
      </c>
      <c r="AD101" s="175" t="s">
        <v>742</v>
      </c>
      <c r="AE101" s="175" t="s">
        <v>742</v>
      </c>
      <c r="AF101" s="175" t="s">
        <v>742</v>
      </c>
      <c r="AG101" s="175" t="s">
        <v>742</v>
      </c>
      <c r="AH101" s="175" t="s">
        <v>839</v>
      </c>
      <c r="AI101" s="175" t="s">
        <v>847</v>
      </c>
      <c r="AJ101" s="175" t="s">
        <v>848</v>
      </c>
      <c r="AK101" s="175" t="s">
        <v>849</v>
      </c>
      <c r="AL101" s="175" t="s">
        <v>748</v>
      </c>
      <c r="AM101" s="175" t="s">
        <v>749</v>
      </c>
      <c r="AN101" s="175" t="s">
        <v>855</v>
      </c>
      <c r="AO101" s="175" t="s">
        <v>856</v>
      </c>
      <c r="AP101" s="175" t="s">
        <v>742</v>
      </c>
    </row>
    <row r="102" spans="1:42" s="173" customFormat="1" hidden="1" x14ac:dyDescent="0.25">
      <c r="A102" s="175" t="s">
        <v>735</v>
      </c>
      <c r="B102" s="175" t="s">
        <v>839</v>
      </c>
      <c r="C102" s="175" t="s">
        <v>841</v>
      </c>
      <c r="D102" s="175" t="s">
        <v>842</v>
      </c>
      <c r="E102" s="176" t="s">
        <v>1049</v>
      </c>
      <c r="F102" s="177">
        <v>42845</v>
      </c>
      <c r="G102" s="177">
        <v>42853</v>
      </c>
      <c r="H102" s="178">
        <v>115</v>
      </c>
      <c r="I102" s="178">
        <v>97</v>
      </c>
      <c r="J102" s="175" t="s">
        <v>850</v>
      </c>
      <c r="K102" s="175" t="s">
        <v>1004</v>
      </c>
      <c r="L102" s="175" t="s">
        <v>1054</v>
      </c>
      <c r="M102" s="175" t="s">
        <v>1047</v>
      </c>
      <c r="N102" s="175" t="s">
        <v>874</v>
      </c>
      <c r="O102" s="179">
        <v>-36472000</v>
      </c>
      <c r="P102" s="175" t="s">
        <v>64</v>
      </c>
      <c r="Q102" s="180">
        <v>-36472000</v>
      </c>
      <c r="R102" s="175" t="s">
        <v>420</v>
      </c>
      <c r="S102" s="175" t="s">
        <v>420</v>
      </c>
      <c r="T102" s="175" t="s">
        <v>432</v>
      </c>
      <c r="U102" s="175" t="s">
        <v>742</v>
      </c>
      <c r="V102" s="175" t="s">
        <v>742</v>
      </c>
      <c r="W102" s="175" t="s">
        <v>420</v>
      </c>
      <c r="X102" s="175" t="s">
        <v>853</v>
      </c>
      <c r="Y102" s="175" t="s">
        <v>742</v>
      </c>
      <c r="Z102" s="175" t="s">
        <v>854</v>
      </c>
      <c r="AA102" s="175" t="s">
        <v>742</v>
      </c>
      <c r="AB102" s="175" t="s">
        <v>742</v>
      </c>
      <c r="AC102" s="175" t="s">
        <v>742</v>
      </c>
      <c r="AD102" s="175" t="s">
        <v>742</v>
      </c>
      <c r="AE102" s="175" t="s">
        <v>742</v>
      </c>
      <c r="AF102" s="175" t="s">
        <v>742</v>
      </c>
      <c r="AG102" s="175" t="s">
        <v>742</v>
      </c>
      <c r="AH102" s="175" t="s">
        <v>839</v>
      </c>
      <c r="AI102" s="175" t="s">
        <v>847</v>
      </c>
      <c r="AJ102" s="175" t="s">
        <v>848</v>
      </c>
      <c r="AK102" s="175" t="s">
        <v>849</v>
      </c>
      <c r="AL102" s="175" t="s">
        <v>748</v>
      </c>
      <c r="AM102" s="175" t="s">
        <v>749</v>
      </c>
      <c r="AN102" s="175" t="s">
        <v>855</v>
      </c>
      <c r="AO102" s="175" t="s">
        <v>856</v>
      </c>
      <c r="AP102" s="175" t="s">
        <v>742</v>
      </c>
    </row>
    <row r="103" spans="1:42" s="173" customFormat="1" hidden="1" x14ac:dyDescent="0.25">
      <c r="A103" s="175" t="s">
        <v>735</v>
      </c>
      <c r="B103" s="175" t="s">
        <v>839</v>
      </c>
      <c r="C103" s="175" t="s">
        <v>841</v>
      </c>
      <c r="D103" s="175" t="s">
        <v>842</v>
      </c>
      <c r="E103" s="176" t="s">
        <v>1049</v>
      </c>
      <c r="F103" s="177">
        <v>42845</v>
      </c>
      <c r="G103" s="177">
        <v>42853</v>
      </c>
      <c r="H103" s="178">
        <v>115</v>
      </c>
      <c r="I103" s="178">
        <v>98</v>
      </c>
      <c r="J103" s="175" t="s">
        <v>850</v>
      </c>
      <c r="K103" s="175" t="s">
        <v>1004</v>
      </c>
      <c r="L103" s="175" t="s">
        <v>1054</v>
      </c>
      <c r="M103" s="175" t="s">
        <v>1047</v>
      </c>
      <c r="N103" s="175" t="s">
        <v>874</v>
      </c>
      <c r="O103" s="179">
        <v>-3186750</v>
      </c>
      <c r="P103" s="175" t="s">
        <v>64</v>
      </c>
      <c r="Q103" s="180">
        <v>-3186750</v>
      </c>
      <c r="R103" s="175" t="s">
        <v>420</v>
      </c>
      <c r="S103" s="175" t="s">
        <v>420</v>
      </c>
      <c r="T103" s="175" t="s">
        <v>432</v>
      </c>
      <c r="U103" s="175" t="s">
        <v>742</v>
      </c>
      <c r="V103" s="175" t="s">
        <v>742</v>
      </c>
      <c r="W103" s="175" t="s">
        <v>420</v>
      </c>
      <c r="X103" s="175" t="s">
        <v>853</v>
      </c>
      <c r="Y103" s="175" t="s">
        <v>742</v>
      </c>
      <c r="Z103" s="175" t="s">
        <v>854</v>
      </c>
      <c r="AA103" s="175" t="s">
        <v>742</v>
      </c>
      <c r="AB103" s="175" t="s">
        <v>742</v>
      </c>
      <c r="AC103" s="175" t="s">
        <v>742</v>
      </c>
      <c r="AD103" s="175" t="s">
        <v>742</v>
      </c>
      <c r="AE103" s="175" t="s">
        <v>742</v>
      </c>
      <c r="AF103" s="175" t="s">
        <v>742</v>
      </c>
      <c r="AG103" s="175" t="s">
        <v>742</v>
      </c>
      <c r="AH103" s="175" t="s">
        <v>839</v>
      </c>
      <c r="AI103" s="175" t="s">
        <v>847</v>
      </c>
      <c r="AJ103" s="175" t="s">
        <v>848</v>
      </c>
      <c r="AK103" s="175" t="s">
        <v>849</v>
      </c>
      <c r="AL103" s="175" t="s">
        <v>748</v>
      </c>
      <c r="AM103" s="175" t="s">
        <v>749</v>
      </c>
      <c r="AN103" s="175" t="s">
        <v>855</v>
      </c>
      <c r="AO103" s="175" t="s">
        <v>856</v>
      </c>
      <c r="AP103" s="175" t="s">
        <v>742</v>
      </c>
    </row>
    <row r="104" spans="1:42" s="173" customFormat="1" x14ac:dyDescent="0.25">
      <c r="A104" s="175" t="s">
        <v>735</v>
      </c>
      <c r="B104" s="175" t="s">
        <v>839</v>
      </c>
      <c r="C104" s="175" t="s">
        <v>841</v>
      </c>
      <c r="D104" s="175" t="s">
        <v>842</v>
      </c>
      <c r="E104" s="176" t="s">
        <v>1049</v>
      </c>
      <c r="F104" s="177">
        <v>42849</v>
      </c>
      <c r="G104" s="177">
        <v>42850</v>
      </c>
      <c r="H104" s="178">
        <v>106</v>
      </c>
      <c r="I104" s="178">
        <v>5</v>
      </c>
      <c r="J104" s="175" t="s">
        <v>859</v>
      </c>
      <c r="K104" s="175" t="s">
        <v>1004</v>
      </c>
      <c r="L104" s="175" t="s">
        <v>1055</v>
      </c>
      <c r="M104" s="175" t="s">
        <v>1056</v>
      </c>
      <c r="N104" s="175" t="s">
        <v>742</v>
      </c>
      <c r="O104" s="179">
        <v>-138218182</v>
      </c>
      <c r="P104" s="175" t="s">
        <v>846</v>
      </c>
      <c r="Q104" s="180">
        <v>-6081.6</v>
      </c>
      <c r="R104" s="175" t="s">
        <v>420</v>
      </c>
      <c r="S104" s="175" t="s">
        <v>420</v>
      </c>
      <c r="T104" s="175" t="s">
        <v>432</v>
      </c>
      <c r="U104" s="175" t="s">
        <v>742</v>
      </c>
      <c r="V104" s="175" t="s">
        <v>742</v>
      </c>
      <c r="W104" s="175" t="s">
        <v>420</v>
      </c>
      <c r="X104" s="175" t="s">
        <v>853</v>
      </c>
      <c r="Y104" s="175" t="s">
        <v>742</v>
      </c>
      <c r="Z104" s="175" t="s">
        <v>865</v>
      </c>
      <c r="AA104" s="175" t="s">
        <v>742</v>
      </c>
      <c r="AB104" s="175" t="s">
        <v>742</v>
      </c>
      <c r="AC104" s="175" t="s">
        <v>742</v>
      </c>
      <c r="AD104" s="175" t="s">
        <v>742</v>
      </c>
      <c r="AE104" s="175" t="s">
        <v>742</v>
      </c>
      <c r="AF104" s="175" t="s">
        <v>742</v>
      </c>
      <c r="AG104" s="175" t="s">
        <v>742</v>
      </c>
      <c r="AH104" s="175" t="s">
        <v>839</v>
      </c>
      <c r="AI104" s="175" t="s">
        <v>847</v>
      </c>
      <c r="AJ104" s="175" t="s">
        <v>848</v>
      </c>
      <c r="AK104" s="175" t="s">
        <v>849</v>
      </c>
      <c r="AL104" s="175" t="s">
        <v>748</v>
      </c>
      <c r="AM104" s="175" t="s">
        <v>749</v>
      </c>
      <c r="AN104" s="175" t="s">
        <v>855</v>
      </c>
      <c r="AO104" s="175" t="s">
        <v>856</v>
      </c>
      <c r="AP104" s="175" t="s">
        <v>742</v>
      </c>
    </row>
    <row r="105" spans="1:42" s="173" customFormat="1" hidden="1" x14ac:dyDescent="0.25">
      <c r="A105" s="175" t="s">
        <v>735</v>
      </c>
      <c r="B105" s="175" t="s">
        <v>839</v>
      </c>
      <c r="C105" s="175" t="s">
        <v>841</v>
      </c>
      <c r="D105" s="175" t="s">
        <v>842</v>
      </c>
      <c r="E105" s="176" t="s">
        <v>1049</v>
      </c>
      <c r="F105" s="177">
        <v>42849</v>
      </c>
      <c r="G105" s="177">
        <v>42850</v>
      </c>
      <c r="H105" s="178">
        <v>106</v>
      </c>
      <c r="I105" s="178">
        <v>6</v>
      </c>
      <c r="J105" s="175" t="s">
        <v>859</v>
      </c>
      <c r="K105" s="175" t="s">
        <v>1004</v>
      </c>
      <c r="L105" s="175" t="s">
        <v>1055</v>
      </c>
      <c r="M105" s="175" t="s">
        <v>1057</v>
      </c>
      <c r="N105" s="175" t="s">
        <v>742</v>
      </c>
      <c r="O105" s="179">
        <v>43740000</v>
      </c>
      <c r="P105" s="175" t="s">
        <v>846</v>
      </c>
      <c r="Q105" s="180">
        <v>1924.56</v>
      </c>
      <c r="R105" s="175" t="s">
        <v>420</v>
      </c>
      <c r="S105" s="175" t="s">
        <v>420</v>
      </c>
      <c r="T105" s="175" t="s">
        <v>432</v>
      </c>
      <c r="U105" s="175" t="s">
        <v>742</v>
      </c>
      <c r="V105" s="175" t="s">
        <v>742</v>
      </c>
      <c r="W105" s="175" t="s">
        <v>420</v>
      </c>
      <c r="X105" s="175" t="s">
        <v>853</v>
      </c>
      <c r="Y105" s="175" t="s">
        <v>742</v>
      </c>
      <c r="Z105" s="175" t="s">
        <v>867</v>
      </c>
      <c r="AA105" s="175" t="s">
        <v>742</v>
      </c>
      <c r="AB105" s="175" t="s">
        <v>742</v>
      </c>
      <c r="AC105" s="175" t="s">
        <v>742</v>
      </c>
      <c r="AD105" s="175" t="s">
        <v>742</v>
      </c>
      <c r="AE105" s="175" t="s">
        <v>742</v>
      </c>
      <c r="AF105" s="175" t="s">
        <v>742</v>
      </c>
      <c r="AG105" s="175" t="s">
        <v>742</v>
      </c>
      <c r="AH105" s="175" t="s">
        <v>839</v>
      </c>
      <c r="AI105" s="175" t="s">
        <v>847</v>
      </c>
      <c r="AJ105" s="175" t="s">
        <v>848</v>
      </c>
      <c r="AK105" s="175" t="s">
        <v>849</v>
      </c>
      <c r="AL105" s="175" t="s">
        <v>748</v>
      </c>
      <c r="AM105" s="175" t="s">
        <v>749</v>
      </c>
      <c r="AN105" s="175" t="s">
        <v>855</v>
      </c>
      <c r="AO105" s="175" t="s">
        <v>856</v>
      </c>
      <c r="AP105" s="175" t="s">
        <v>742</v>
      </c>
    </row>
    <row r="106" spans="1:42" s="173" customFormat="1" hidden="1" x14ac:dyDescent="0.25">
      <c r="A106" s="175" t="s">
        <v>735</v>
      </c>
      <c r="B106" s="175" t="s">
        <v>839</v>
      </c>
      <c r="C106" s="175" t="s">
        <v>841</v>
      </c>
      <c r="D106" s="175" t="s">
        <v>842</v>
      </c>
      <c r="E106" s="176" t="s">
        <v>1049</v>
      </c>
      <c r="F106" s="177">
        <v>42849</v>
      </c>
      <c r="G106" s="177">
        <v>42850</v>
      </c>
      <c r="H106" s="178">
        <v>106</v>
      </c>
      <c r="I106" s="178">
        <v>11</v>
      </c>
      <c r="J106" s="175" t="s">
        <v>859</v>
      </c>
      <c r="K106" s="175" t="s">
        <v>1004</v>
      </c>
      <c r="L106" s="175" t="s">
        <v>1055</v>
      </c>
      <c r="M106" s="175" t="s">
        <v>1058</v>
      </c>
      <c r="N106" s="175" t="s">
        <v>742</v>
      </c>
      <c r="O106" s="179">
        <v>-2272727</v>
      </c>
      <c r="P106" s="175" t="s">
        <v>846</v>
      </c>
      <c r="Q106" s="180">
        <v>-100</v>
      </c>
      <c r="R106" s="175" t="s">
        <v>420</v>
      </c>
      <c r="S106" s="175" t="s">
        <v>420</v>
      </c>
      <c r="T106" s="175" t="s">
        <v>432</v>
      </c>
      <c r="U106" s="175" t="s">
        <v>742</v>
      </c>
      <c r="V106" s="175" t="s">
        <v>742</v>
      </c>
      <c r="W106" s="175" t="s">
        <v>420</v>
      </c>
      <c r="X106" s="175" t="s">
        <v>853</v>
      </c>
      <c r="Y106" s="175" t="s">
        <v>742</v>
      </c>
      <c r="Z106" s="175" t="s">
        <v>862</v>
      </c>
      <c r="AA106" s="175" t="s">
        <v>742</v>
      </c>
      <c r="AB106" s="175" t="s">
        <v>742</v>
      </c>
      <c r="AC106" s="175" t="s">
        <v>742</v>
      </c>
      <c r="AD106" s="175" t="s">
        <v>742</v>
      </c>
      <c r="AE106" s="175" t="s">
        <v>742</v>
      </c>
      <c r="AF106" s="175" t="s">
        <v>742</v>
      </c>
      <c r="AG106" s="175" t="s">
        <v>742</v>
      </c>
      <c r="AH106" s="175" t="s">
        <v>839</v>
      </c>
      <c r="AI106" s="175" t="s">
        <v>847</v>
      </c>
      <c r="AJ106" s="175" t="s">
        <v>848</v>
      </c>
      <c r="AK106" s="175" t="s">
        <v>849</v>
      </c>
      <c r="AL106" s="175" t="s">
        <v>748</v>
      </c>
      <c r="AM106" s="175" t="s">
        <v>749</v>
      </c>
      <c r="AN106" s="175" t="s">
        <v>855</v>
      </c>
      <c r="AO106" s="175" t="s">
        <v>856</v>
      </c>
      <c r="AP106" s="175" t="s">
        <v>742</v>
      </c>
    </row>
    <row r="107" spans="1:42" s="173" customFormat="1" hidden="1" x14ac:dyDescent="0.25">
      <c r="A107" s="175" t="s">
        <v>735</v>
      </c>
      <c r="B107" s="175" t="s">
        <v>839</v>
      </c>
      <c r="C107" s="175" t="s">
        <v>841</v>
      </c>
      <c r="D107" s="175" t="s">
        <v>842</v>
      </c>
      <c r="E107" s="176" t="s">
        <v>1049</v>
      </c>
      <c r="F107" s="177">
        <v>42849</v>
      </c>
      <c r="G107" s="177">
        <v>42850</v>
      </c>
      <c r="H107" s="178">
        <v>106</v>
      </c>
      <c r="I107" s="178">
        <v>17</v>
      </c>
      <c r="J107" s="175" t="s">
        <v>859</v>
      </c>
      <c r="K107" s="175" t="s">
        <v>1004</v>
      </c>
      <c r="L107" s="175" t="s">
        <v>1059</v>
      </c>
      <c r="M107" s="175" t="s">
        <v>1048</v>
      </c>
      <c r="N107" s="175" t="s">
        <v>874</v>
      </c>
      <c r="O107" s="179">
        <v>-101647885</v>
      </c>
      <c r="P107" s="175" t="s">
        <v>64</v>
      </c>
      <c r="Q107" s="180">
        <v>-101647885</v>
      </c>
      <c r="R107" s="175" t="s">
        <v>420</v>
      </c>
      <c r="S107" s="175" t="s">
        <v>420</v>
      </c>
      <c r="T107" s="175" t="s">
        <v>432</v>
      </c>
      <c r="U107" s="175" t="s">
        <v>742</v>
      </c>
      <c r="V107" s="175" t="s">
        <v>742</v>
      </c>
      <c r="W107" s="175" t="s">
        <v>420</v>
      </c>
      <c r="X107" s="175" t="s">
        <v>853</v>
      </c>
      <c r="Y107" s="175" t="s">
        <v>742</v>
      </c>
      <c r="Z107" s="175" t="s">
        <v>854</v>
      </c>
      <c r="AA107" s="175" t="s">
        <v>742</v>
      </c>
      <c r="AB107" s="175" t="s">
        <v>742</v>
      </c>
      <c r="AC107" s="175" t="s">
        <v>742</v>
      </c>
      <c r="AD107" s="175" t="s">
        <v>742</v>
      </c>
      <c r="AE107" s="175" t="s">
        <v>742</v>
      </c>
      <c r="AF107" s="175" t="s">
        <v>742</v>
      </c>
      <c r="AG107" s="175" t="s">
        <v>742</v>
      </c>
      <c r="AH107" s="175" t="s">
        <v>839</v>
      </c>
      <c r="AI107" s="175" t="s">
        <v>847</v>
      </c>
      <c r="AJ107" s="175" t="s">
        <v>848</v>
      </c>
      <c r="AK107" s="175" t="s">
        <v>849</v>
      </c>
      <c r="AL107" s="175" t="s">
        <v>748</v>
      </c>
      <c r="AM107" s="175" t="s">
        <v>749</v>
      </c>
      <c r="AN107" s="175" t="s">
        <v>855</v>
      </c>
      <c r="AO107" s="175" t="s">
        <v>856</v>
      </c>
      <c r="AP107" s="175" t="s">
        <v>742</v>
      </c>
    </row>
    <row r="108" spans="1:42" s="173" customFormat="1" hidden="1" x14ac:dyDescent="0.25">
      <c r="A108" s="175" t="s">
        <v>735</v>
      </c>
      <c r="B108" s="175" t="s">
        <v>839</v>
      </c>
      <c r="C108" s="175" t="s">
        <v>841</v>
      </c>
      <c r="D108" s="175" t="s">
        <v>842</v>
      </c>
      <c r="E108" s="176" t="s">
        <v>1049</v>
      </c>
      <c r="F108" s="177">
        <v>42849</v>
      </c>
      <c r="G108" s="177">
        <v>42850</v>
      </c>
      <c r="H108" s="178">
        <v>106</v>
      </c>
      <c r="I108" s="178">
        <v>19</v>
      </c>
      <c r="J108" s="175" t="s">
        <v>859</v>
      </c>
      <c r="K108" s="175" t="s">
        <v>1004</v>
      </c>
      <c r="L108" s="175" t="s">
        <v>1059</v>
      </c>
      <c r="M108" s="175" t="s">
        <v>1048</v>
      </c>
      <c r="N108" s="175" t="s">
        <v>874</v>
      </c>
      <c r="O108" s="179">
        <v>-110038500</v>
      </c>
      <c r="P108" s="175" t="s">
        <v>64</v>
      </c>
      <c r="Q108" s="180">
        <v>-110038500</v>
      </c>
      <c r="R108" s="175" t="s">
        <v>420</v>
      </c>
      <c r="S108" s="175" t="s">
        <v>420</v>
      </c>
      <c r="T108" s="175" t="s">
        <v>432</v>
      </c>
      <c r="U108" s="175" t="s">
        <v>742</v>
      </c>
      <c r="V108" s="175" t="s">
        <v>742</v>
      </c>
      <c r="W108" s="175" t="s">
        <v>420</v>
      </c>
      <c r="X108" s="175" t="s">
        <v>853</v>
      </c>
      <c r="Y108" s="175" t="s">
        <v>742</v>
      </c>
      <c r="Z108" s="175" t="s">
        <v>854</v>
      </c>
      <c r="AA108" s="175" t="s">
        <v>742</v>
      </c>
      <c r="AB108" s="175" t="s">
        <v>742</v>
      </c>
      <c r="AC108" s="175" t="s">
        <v>742</v>
      </c>
      <c r="AD108" s="175" t="s">
        <v>742</v>
      </c>
      <c r="AE108" s="175" t="s">
        <v>742</v>
      </c>
      <c r="AF108" s="175" t="s">
        <v>742</v>
      </c>
      <c r="AG108" s="175" t="s">
        <v>742</v>
      </c>
      <c r="AH108" s="175" t="s">
        <v>839</v>
      </c>
      <c r="AI108" s="175" t="s">
        <v>847</v>
      </c>
      <c r="AJ108" s="175" t="s">
        <v>848</v>
      </c>
      <c r="AK108" s="175" t="s">
        <v>849</v>
      </c>
      <c r="AL108" s="175" t="s">
        <v>748</v>
      </c>
      <c r="AM108" s="175" t="s">
        <v>749</v>
      </c>
      <c r="AN108" s="175" t="s">
        <v>855</v>
      </c>
      <c r="AO108" s="175" t="s">
        <v>856</v>
      </c>
      <c r="AP108" s="175" t="s">
        <v>742</v>
      </c>
    </row>
    <row r="109" spans="1:42" s="173" customFormat="1" hidden="1" x14ac:dyDescent="0.25">
      <c r="A109" s="175" t="s">
        <v>735</v>
      </c>
      <c r="B109" s="175" t="s">
        <v>839</v>
      </c>
      <c r="C109" s="175" t="s">
        <v>841</v>
      </c>
      <c r="D109" s="175" t="s">
        <v>842</v>
      </c>
      <c r="E109" s="176" t="s">
        <v>1049</v>
      </c>
      <c r="F109" s="177">
        <v>42844</v>
      </c>
      <c r="G109" s="177">
        <v>42850</v>
      </c>
      <c r="H109" s="178">
        <v>105</v>
      </c>
      <c r="I109" s="178">
        <v>1</v>
      </c>
      <c r="J109" s="175" t="s">
        <v>871</v>
      </c>
      <c r="K109" s="175" t="s">
        <v>1004</v>
      </c>
      <c r="L109" s="175" t="s">
        <v>1060</v>
      </c>
      <c r="M109" s="175" t="s">
        <v>1061</v>
      </c>
      <c r="N109" s="175" t="s">
        <v>874</v>
      </c>
      <c r="O109" s="179">
        <v>35545000</v>
      </c>
      <c r="P109" s="175" t="s">
        <v>64</v>
      </c>
      <c r="Q109" s="180">
        <v>35545000</v>
      </c>
      <c r="R109" s="175" t="s">
        <v>420</v>
      </c>
      <c r="S109" s="175" t="s">
        <v>420</v>
      </c>
      <c r="T109" s="175" t="s">
        <v>432</v>
      </c>
      <c r="U109" s="175" t="s">
        <v>742</v>
      </c>
      <c r="V109" s="175" t="s">
        <v>742</v>
      </c>
      <c r="W109" s="175" t="s">
        <v>420</v>
      </c>
      <c r="X109" s="175" t="s">
        <v>853</v>
      </c>
      <c r="Y109" s="175" t="s">
        <v>742</v>
      </c>
      <c r="Z109" s="175" t="s">
        <v>854</v>
      </c>
      <c r="AA109" s="175" t="s">
        <v>742</v>
      </c>
      <c r="AB109" s="175" t="s">
        <v>742</v>
      </c>
      <c r="AC109" s="175" t="s">
        <v>742</v>
      </c>
      <c r="AD109" s="175" t="s">
        <v>742</v>
      </c>
      <c r="AE109" s="175" t="s">
        <v>742</v>
      </c>
      <c r="AF109" s="175" t="s">
        <v>742</v>
      </c>
      <c r="AG109" s="175" t="s">
        <v>742</v>
      </c>
      <c r="AH109" s="175" t="s">
        <v>839</v>
      </c>
      <c r="AI109" s="175" t="s">
        <v>847</v>
      </c>
      <c r="AJ109" s="175" t="s">
        <v>848</v>
      </c>
      <c r="AK109" s="175" t="s">
        <v>849</v>
      </c>
      <c r="AL109" s="175" t="s">
        <v>748</v>
      </c>
      <c r="AM109" s="175" t="s">
        <v>749</v>
      </c>
      <c r="AN109" s="175" t="s">
        <v>855</v>
      </c>
      <c r="AO109" s="175" t="s">
        <v>856</v>
      </c>
      <c r="AP109" s="175" t="s">
        <v>742</v>
      </c>
    </row>
    <row r="110" spans="1:42" s="173" customFormat="1" hidden="1" x14ac:dyDescent="0.25">
      <c r="A110" s="175" t="s">
        <v>735</v>
      </c>
      <c r="B110" s="175" t="s">
        <v>839</v>
      </c>
      <c r="C110" s="175" t="s">
        <v>841</v>
      </c>
      <c r="D110" s="175" t="s">
        <v>842</v>
      </c>
      <c r="E110" s="176" t="s">
        <v>1049</v>
      </c>
      <c r="F110" s="177">
        <v>42844</v>
      </c>
      <c r="G110" s="177">
        <v>42850</v>
      </c>
      <c r="H110" s="178">
        <v>105</v>
      </c>
      <c r="I110" s="178">
        <v>2</v>
      </c>
      <c r="J110" s="175" t="s">
        <v>871</v>
      </c>
      <c r="K110" s="175" t="s">
        <v>1004</v>
      </c>
      <c r="L110" s="175" t="s">
        <v>1060</v>
      </c>
      <c r="M110" s="175" t="s">
        <v>1062</v>
      </c>
      <c r="N110" s="175" t="s">
        <v>874</v>
      </c>
      <c r="O110" s="179">
        <v>35802000</v>
      </c>
      <c r="P110" s="175" t="s">
        <v>64</v>
      </c>
      <c r="Q110" s="180">
        <v>35802000</v>
      </c>
      <c r="R110" s="175" t="s">
        <v>420</v>
      </c>
      <c r="S110" s="175" t="s">
        <v>420</v>
      </c>
      <c r="T110" s="175" t="s">
        <v>432</v>
      </c>
      <c r="U110" s="175" t="s">
        <v>742</v>
      </c>
      <c r="V110" s="175" t="s">
        <v>742</v>
      </c>
      <c r="W110" s="175" t="s">
        <v>420</v>
      </c>
      <c r="X110" s="175" t="s">
        <v>853</v>
      </c>
      <c r="Y110" s="175" t="s">
        <v>742</v>
      </c>
      <c r="Z110" s="175" t="s">
        <v>854</v>
      </c>
      <c r="AA110" s="175" t="s">
        <v>742</v>
      </c>
      <c r="AB110" s="175" t="s">
        <v>742</v>
      </c>
      <c r="AC110" s="175" t="s">
        <v>742</v>
      </c>
      <c r="AD110" s="175" t="s">
        <v>742</v>
      </c>
      <c r="AE110" s="175" t="s">
        <v>742</v>
      </c>
      <c r="AF110" s="175" t="s">
        <v>742</v>
      </c>
      <c r="AG110" s="175" t="s">
        <v>742</v>
      </c>
      <c r="AH110" s="175" t="s">
        <v>839</v>
      </c>
      <c r="AI110" s="175" t="s">
        <v>847</v>
      </c>
      <c r="AJ110" s="175" t="s">
        <v>848</v>
      </c>
      <c r="AK110" s="175" t="s">
        <v>849</v>
      </c>
      <c r="AL110" s="175" t="s">
        <v>748</v>
      </c>
      <c r="AM110" s="175" t="s">
        <v>749</v>
      </c>
      <c r="AN110" s="175" t="s">
        <v>855</v>
      </c>
      <c r="AO110" s="175" t="s">
        <v>856</v>
      </c>
      <c r="AP110" s="175" t="s">
        <v>742</v>
      </c>
    </row>
    <row r="111" spans="1:42" s="173" customFormat="1" hidden="1" x14ac:dyDescent="0.25">
      <c r="A111" s="175" t="s">
        <v>735</v>
      </c>
      <c r="B111" s="175" t="s">
        <v>839</v>
      </c>
      <c r="C111" s="175" t="s">
        <v>841</v>
      </c>
      <c r="D111" s="175" t="s">
        <v>842</v>
      </c>
      <c r="E111" s="176" t="s">
        <v>1049</v>
      </c>
      <c r="F111" s="177">
        <v>42844</v>
      </c>
      <c r="G111" s="177">
        <v>42850</v>
      </c>
      <c r="H111" s="178">
        <v>105</v>
      </c>
      <c r="I111" s="178">
        <v>3</v>
      </c>
      <c r="J111" s="175" t="s">
        <v>871</v>
      </c>
      <c r="K111" s="175" t="s">
        <v>1004</v>
      </c>
      <c r="L111" s="175" t="s">
        <v>1060</v>
      </c>
      <c r="M111" s="175" t="s">
        <v>1062</v>
      </c>
      <c r="N111" s="175" t="s">
        <v>874</v>
      </c>
      <c r="O111" s="179">
        <v>2870460</v>
      </c>
      <c r="P111" s="175" t="s">
        <v>64</v>
      </c>
      <c r="Q111" s="180">
        <v>2870460</v>
      </c>
      <c r="R111" s="175" t="s">
        <v>420</v>
      </c>
      <c r="S111" s="175" t="s">
        <v>420</v>
      </c>
      <c r="T111" s="175" t="s">
        <v>432</v>
      </c>
      <c r="U111" s="175" t="s">
        <v>742</v>
      </c>
      <c r="V111" s="175" t="s">
        <v>742</v>
      </c>
      <c r="W111" s="175" t="s">
        <v>420</v>
      </c>
      <c r="X111" s="175" t="s">
        <v>853</v>
      </c>
      <c r="Y111" s="175" t="s">
        <v>742</v>
      </c>
      <c r="Z111" s="175" t="s">
        <v>854</v>
      </c>
      <c r="AA111" s="175" t="s">
        <v>742</v>
      </c>
      <c r="AB111" s="175" t="s">
        <v>742</v>
      </c>
      <c r="AC111" s="175" t="s">
        <v>742</v>
      </c>
      <c r="AD111" s="175" t="s">
        <v>742</v>
      </c>
      <c r="AE111" s="175" t="s">
        <v>742</v>
      </c>
      <c r="AF111" s="175" t="s">
        <v>742</v>
      </c>
      <c r="AG111" s="175" t="s">
        <v>742</v>
      </c>
      <c r="AH111" s="175" t="s">
        <v>839</v>
      </c>
      <c r="AI111" s="175" t="s">
        <v>847</v>
      </c>
      <c r="AJ111" s="175" t="s">
        <v>848</v>
      </c>
      <c r="AK111" s="175" t="s">
        <v>849</v>
      </c>
      <c r="AL111" s="175" t="s">
        <v>748</v>
      </c>
      <c r="AM111" s="175" t="s">
        <v>749</v>
      </c>
      <c r="AN111" s="175" t="s">
        <v>855</v>
      </c>
      <c r="AO111" s="175" t="s">
        <v>856</v>
      </c>
      <c r="AP111" s="175" t="s">
        <v>742</v>
      </c>
    </row>
    <row r="112" spans="1:42" s="173" customFormat="1" hidden="1" x14ac:dyDescent="0.25">
      <c r="A112" s="175" t="s">
        <v>735</v>
      </c>
      <c r="B112" s="175" t="s">
        <v>839</v>
      </c>
      <c r="C112" s="175" t="s">
        <v>841</v>
      </c>
      <c r="D112" s="175" t="s">
        <v>842</v>
      </c>
      <c r="E112" s="176" t="s">
        <v>1049</v>
      </c>
      <c r="F112" s="177">
        <v>42844</v>
      </c>
      <c r="G112" s="177">
        <v>42850</v>
      </c>
      <c r="H112" s="178">
        <v>105</v>
      </c>
      <c r="I112" s="178">
        <v>4</v>
      </c>
      <c r="J112" s="175" t="s">
        <v>871</v>
      </c>
      <c r="K112" s="175" t="s">
        <v>1004</v>
      </c>
      <c r="L112" s="175" t="s">
        <v>1060</v>
      </c>
      <c r="M112" s="175" t="s">
        <v>1063</v>
      </c>
      <c r="N112" s="175" t="s">
        <v>874</v>
      </c>
      <c r="O112" s="179">
        <v>101647885</v>
      </c>
      <c r="P112" s="175" t="s">
        <v>64</v>
      </c>
      <c r="Q112" s="180">
        <v>101647885</v>
      </c>
      <c r="R112" s="175" t="s">
        <v>420</v>
      </c>
      <c r="S112" s="175" t="s">
        <v>420</v>
      </c>
      <c r="T112" s="175" t="s">
        <v>432</v>
      </c>
      <c r="U112" s="175" t="s">
        <v>742</v>
      </c>
      <c r="V112" s="175" t="s">
        <v>742</v>
      </c>
      <c r="W112" s="175" t="s">
        <v>420</v>
      </c>
      <c r="X112" s="175" t="s">
        <v>853</v>
      </c>
      <c r="Y112" s="175" t="s">
        <v>742</v>
      </c>
      <c r="Z112" s="175" t="s">
        <v>854</v>
      </c>
      <c r="AA112" s="175" t="s">
        <v>742</v>
      </c>
      <c r="AB112" s="175" t="s">
        <v>742</v>
      </c>
      <c r="AC112" s="175" t="s">
        <v>742</v>
      </c>
      <c r="AD112" s="175" t="s">
        <v>742</v>
      </c>
      <c r="AE112" s="175" t="s">
        <v>742</v>
      </c>
      <c r="AF112" s="175" t="s">
        <v>742</v>
      </c>
      <c r="AG112" s="175" t="s">
        <v>742</v>
      </c>
      <c r="AH112" s="175" t="s">
        <v>839</v>
      </c>
      <c r="AI112" s="175" t="s">
        <v>847</v>
      </c>
      <c r="AJ112" s="175" t="s">
        <v>848</v>
      </c>
      <c r="AK112" s="175" t="s">
        <v>849</v>
      </c>
      <c r="AL112" s="175" t="s">
        <v>748</v>
      </c>
      <c r="AM112" s="175" t="s">
        <v>749</v>
      </c>
      <c r="AN112" s="175" t="s">
        <v>855</v>
      </c>
      <c r="AO112" s="175" t="s">
        <v>856</v>
      </c>
      <c r="AP112" s="175" t="s">
        <v>742</v>
      </c>
    </row>
    <row r="113" spans="1:42" s="173" customFormat="1" hidden="1" x14ac:dyDescent="0.25">
      <c r="A113" s="175" t="s">
        <v>735</v>
      </c>
      <c r="B113" s="175" t="s">
        <v>839</v>
      </c>
      <c r="C113" s="175" t="s">
        <v>841</v>
      </c>
      <c r="D113" s="175" t="s">
        <v>842</v>
      </c>
      <c r="E113" s="176" t="s">
        <v>1049</v>
      </c>
      <c r="F113" s="177">
        <v>42844</v>
      </c>
      <c r="G113" s="177">
        <v>42850</v>
      </c>
      <c r="H113" s="178">
        <v>105</v>
      </c>
      <c r="I113" s="178">
        <v>5</v>
      </c>
      <c r="J113" s="175" t="s">
        <v>871</v>
      </c>
      <c r="K113" s="175" t="s">
        <v>1004</v>
      </c>
      <c r="L113" s="175" t="s">
        <v>1060</v>
      </c>
      <c r="M113" s="175" t="s">
        <v>1063</v>
      </c>
      <c r="N113" s="175" t="s">
        <v>874</v>
      </c>
      <c r="O113" s="179">
        <v>110038500</v>
      </c>
      <c r="P113" s="175" t="s">
        <v>64</v>
      </c>
      <c r="Q113" s="180">
        <v>110038500</v>
      </c>
      <c r="R113" s="175" t="s">
        <v>420</v>
      </c>
      <c r="S113" s="175" t="s">
        <v>420</v>
      </c>
      <c r="T113" s="175" t="s">
        <v>432</v>
      </c>
      <c r="U113" s="175" t="s">
        <v>742</v>
      </c>
      <c r="V113" s="175" t="s">
        <v>742</v>
      </c>
      <c r="W113" s="175" t="s">
        <v>420</v>
      </c>
      <c r="X113" s="175" t="s">
        <v>853</v>
      </c>
      <c r="Y113" s="175" t="s">
        <v>742</v>
      </c>
      <c r="Z113" s="175" t="s">
        <v>854</v>
      </c>
      <c r="AA113" s="175" t="s">
        <v>742</v>
      </c>
      <c r="AB113" s="175" t="s">
        <v>742</v>
      </c>
      <c r="AC113" s="175" t="s">
        <v>742</v>
      </c>
      <c r="AD113" s="175" t="s">
        <v>742</v>
      </c>
      <c r="AE113" s="175" t="s">
        <v>742</v>
      </c>
      <c r="AF113" s="175" t="s">
        <v>742</v>
      </c>
      <c r="AG113" s="175" t="s">
        <v>742</v>
      </c>
      <c r="AH113" s="175" t="s">
        <v>839</v>
      </c>
      <c r="AI113" s="175" t="s">
        <v>847</v>
      </c>
      <c r="AJ113" s="175" t="s">
        <v>848</v>
      </c>
      <c r="AK113" s="175" t="s">
        <v>849</v>
      </c>
      <c r="AL113" s="175" t="s">
        <v>748</v>
      </c>
      <c r="AM113" s="175" t="s">
        <v>749</v>
      </c>
      <c r="AN113" s="175" t="s">
        <v>855</v>
      </c>
      <c r="AO113" s="175" t="s">
        <v>856</v>
      </c>
      <c r="AP113" s="175" t="s">
        <v>742</v>
      </c>
    </row>
    <row r="114" spans="1:42" s="173" customFormat="1" hidden="1" x14ac:dyDescent="0.25">
      <c r="A114" s="175" t="s">
        <v>735</v>
      </c>
      <c r="B114" s="175" t="s">
        <v>839</v>
      </c>
      <c r="C114" s="175" t="s">
        <v>841</v>
      </c>
      <c r="D114" s="175" t="s">
        <v>842</v>
      </c>
      <c r="E114" s="176" t="s">
        <v>1064</v>
      </c>
      <c r="F114" s="177">
        <v>42828</v>
      </c>
      <c r="G114" s="177">
        <v>42828</v>
      </c>
      <c r="H114" s="178">
        <v>97</v>
      </c>
      <c r="I114" s="178">
        <v>1</v>
      </c>
      <c r="J114" s="175" t="s">
        <v>843</v>
      </c>
      <c r="K114" s="175" t="s">
        <v>844</v>
      </c>
      <c r="L114" s="175" t="s">
        <v>742</v>
      </c>
      <c r="M114" s="175" t="s">
        <v>845</v>
      </c>
      <c r="N114" s="175" t="s">
        <v>874</v>
      </c>
      <c r="O114" s="179">
        <v>-1143397</v>
      </c>
      <c r="P114" s="175" t="s">
        <v>846</v>
      </c>
      <c r="Q114" s="180"/>
      <c r="R114" s="175" t="s">
        <v>420</v>
      </c>
      <c r="S114" s="175" t="s">
        <v>420</v>
      </c>
      <c r="T114" s="175" t="s">
        <v>432</v>
      </c>
      <c r="U114" s="175" t="s">
        <v>742</v>
      </c>
      <c r="V114" s="175" t="s">
        <v>742</v>
      </c>
      <c r="W114" s="175" t="s">
        <v>420</v>
      </c>
      <c r="X114" s="175" t="s">
        <v>853</v>
      </c>
      <c r="Y114" s="175" t="s">
        <v>742</v>
      </c>
      <c r="Z114" s="175"/>
      <c r="AA114" s="175" t="s">
        <v>742</v>
      </c>
      <c r="AB114" s="175" t="s">
        <v>742</v>
      </c>
      <c r="AC114" s="175" t="s">
        <v>742</v>
      </c>
      <c r="AD114" s="175" t="s">
        <v>742</v>
      </c>
      <c r="AE114" s="175" t="s">
        <v>742</v>
      </c>
      <c r="AF114" s="175" t="s">
        <v>742</v>
      </c>
      <c r="AG114" s="175" t="s">
        <v>742</v>
      </c>
      <c r="AH114" s="175" t="s">
        <v>839</v>
      </c>
      <c r="AI114" s="175" t="s">
        <v>847</v>
      </c>
      <c r="AJ114" s="175" t="s">
        <v>848</v>
      </c>
      <c r="AK114" s="175" t="s">
        <v>849</v>
      </c>
      <c r="AL114" s="175" t="s">
        <v>748</v>
      </c>
      <c r="AM114" s="175" t="s">
        <v>749</v>
      </c>
      <c r="AN114" s="175" t="s">
        <v>855</v>
      </c>
      <c r="AO114" s="175" t="s">
        <v>856</v>
      </c>
      <c r="AP114" s="175" t="s">
        <v>742</v>
      </c>
    </row>
    <row r="115" spans="1:42" s="173" customFormat="1" hidden="1" x14ac:dyDescent="0.25">
      <c r="A115" s="175" t="s">
        <v>735</v>
      </c>
      <c r="B115" s="175" t="s">
        <v>839</v>
      </c>
      <c r="C115" s="175" t="s">
        <v>841</v>
      </c>
      <c r="D115" s="175" t="s">
        <v>842</v>
      </c>
      <c r="E115" s="176" t="s">
        <v>1064</v>
      </c>
      <c r="F115" s="177">
        <v>42828</v>
      </c>
      <c r="G115" s="177">
        <v>42828</v>
      </c>
      <c r="H115" s="178">
        <v>97</v>
      </c>
      <c r="I115" s="178">
        <v>2</v>
      </c>
      <c r="J115" s="175" t="s">
        <v>843</v>
      </c>
      <c r="K115" s="175" t="s">
        <v>844</v>
      </c>
      <c r="L115" s="175" t="s">
        <v>742</v>
      </c>
      <c r="M115" s="175" t="s">
        <v>845</v>
      </c>
      <c r="N115" s="175" t="s">
        <v>874</v>
      </c>
      <c r="O115" s="179">
        <v>1226524</v>
      </c>
      <c r="P115" s="175" t="s">
        <v>846</v>
      </c>
      <c r="Q115" s="180"/>
      <c r="R115" s="175" t="s">
        <v>420</v>
      </c>
      <c r="S115" s="175" t="s">
        <v>420</v>
      </c>
      <c r="T115" s="175" t="s">
        <v>432</v>
      </c>
      <c r="U115" s="175" t="s">
        <v>742</v>
      </c>
      <c r="V115" s="175" t="s">
        <v>742</v>
      </c>
      <c r="W115" s="175" t="s">
        <v>420</v>
      </c>
      <c r="X115" s="175" t="s">
        <v>853</v>
      </c>
      <c r="Y115" s="175" t="s">
        <v>742</v>
      </c>
      <c r="Z115" s="175" t="s">
        <v>1051</v>
      </c>
      <c r="AA115" s="175" t="s">
        <v>742</v>
      </c>
      <c r="AB115" s="175" t="s">
        <v>742</v>
      </c>
      <c r="AC115" s="175" t="s">
        <v>742</v>
      </c>
      <c r="AD115" s="175" t="s">
        <v>742</v>
      </c>
      <c r="AE115" s="175" t="s">
        <v>742</v>
      </c>
      <c r="AF115" s="175" t="s">
        <v>742</v>
      </c>
      <c r="AG115" s="175" t="s">
        <v>742</v>
      </c>
      <c r="AH115" s="175" t="s">
        <v>839</v>
      </c>
      <c r="AI115" s="175" t="s">
        <v>847</v>
      </c>
      <c r="AJ115" s="175" t="s">
        <v>848</v>
      </c>
      <c r="AK115" s="175" t="s">
        <v>849</v>
      </c>
      <c r="AL115" s="175" t="s">
        <v>748</v>
      </c>
      <c r="AM115" s="175" t="s">
        <v>749</v>
      </c>
      <c r="AN115" s="175" t="s">
        <v>855</v>
      </c>
      <c r="AO115" s="175" t="s">
        <v>856</v>
      </c>
      <c r="AP115" s="175" t="s">
        <v>742</v>
      </c>
    </row>
    <row r="116" spans="1:42" s="173" customFormat="1" hidden="1" x14ac:dyDescent="0.25">
      <c r="A116" s="175" t="s">
        <v>735</v>
      </c>
      <c r="B116" s="175" t="s">
        <v>839</v>
      </c>
      <c r="C116" s="175" t="s">
        <v>841</v>
      </c>
      <c r="D116" s="175" t="s">
        <v>842</v>
      </c>
      <c r="E116" s="176" t="s">
        <v>1064</v>
      </c>
      <c r="F116" s="177">
        <v>42828</v>
      </c>
      <c r="G116" s="177">
        <v>42828</v>
      </c>
      <c r="H116" s="178">
        <v>97</v>
      </c>
      <c r="I116" s="178">
        <v>3</v>
      </c>
      <c r="J116" s="175" t="s">
        <v>843</v>
      </c>
      <c r="K116" s="175" t="s">
        <v>844</v>
      </c>
      <c r="L116" s="175" t="s">
        <v>742</v>
      </c>
      <c r="M116" s="175" t="s">
        <v>845</v>
      </c>
      <c r="N116" s="175" t="s">
        <v>874</v>
      </c>
      <c r="O116" s="179">
        <v>-186384</v>
      </c>
      <c r="P116" s="175" t="s">
        <v>846</v>
      </c>
      <c r="Q116" s="180"/>
      <c r="R116" s="175" t="s">
        <v>420</v>
      </c>
      <c r="S116" s="175" t="s">
        <v>420</v>
      </c>
      <c r="T116" s="175" t="s">
        <v>432</v>
      </c>
      <c r="U116" s="175" t="s">
        <v>742</v>
      </c>
      <c r="V116" s="175" t="s">
        <v>742</v>
      </c>
      <c r="W116" s="175" t="s">
        <v>420</v>
      </c>
      <c r="X116" s="175" t="s">
        <v>853</v>
      </c>
      <c r="Y116" s="175" t="s">
        <v>742</v>
      </c>
      <c r="Z116" s="175" t="s">
        <v>867</v>
      </c>
      <c r="AA116" s="175" t="s">
        <v>742</v>
      </c>
      <c r="AB116" s="175" t="s">
        <v>742</v>
      </c>
      <c r="AC116" s="175" t="s">
        <v>742</v>
      </c>
      <c r="AD116" s="175" t="s">
        <v>742</v>
      </c>
      <c r="AE116" s="175" t="s">
        <v>742</v>
      </c>
      <c r="AF116" s="175" t="s">
        <v>742</v>
      </c>
      <c r="AG116" s="175" t="s">
        <v>742</v>
      </c>
      <c r="AH116" s="175" t="s">
        <v>839</v>
      </c>
      <c r="AI116" s="175" t="s">
        <v>847</v>
      </c>
      <c r="AJ116" s="175" t="s">
        <v>848</v>
      </c>
      <c r="AK116" s="175" t="s">
        <v>849</v>
      </c>
      <c r="AL116" s="175" t="s">
        <v>748</v>
      </c>
      <c r="AM116" s="175" t="s">
        <v>749</v>
      </c>
      <c r="AN116" s="175" t="s">
        <v>855</v>
      </c>
      <c r="AO116" s="175" t="s">
        <v>856</v>
      </c>
      <c r="AP116" s="175" t="s">
        <v>742</v>
      </c>
    </row>
    <row r="117" spans="1:42" s="173" customFormat="1" hidden="1" x14ac:dyDescent="0.25">
      <c r="A117" s="175" t="s">
        <v>735</v>
      </c>
      <c r="B117" s="175" t="s">
        <v>839</v>
      </c>
      <c r="C117" s="175" t="s">
        <v>841</v>
      </c>
      <c r="D117" s="175" t="s">
        <v>842</v>
      </c>
      <c r="E117" s="176" t="s">
        <v>1064</v>
      </c>
      <c r="F117" s="177">
        <v>42828</v>
      </c>
      <c r="G117" s="177">
        <v>42828</v>
      </c>
      <c r="H117" s="178">
        <v>97</v>
      </c>
      <c r="I117" s="178">
        <v>4</v>
      </c>
      <c r="J117" s="175" t="s">
        <v>843</v>
      </c>
      <c r="K117" s="175" t="s">
        <v>844</v>
      </c>
      <c r="L117" s="175" t="s">
        <v>742</v>
      </c>
      <c r="M117" s="175" t="s">
        <v>845</v>
      </c>
      <c r="N117" s="175" t="s">
        <v>874</v>
      </c>
      <c r="O117" s="179">
        <v>239275</v>
      </c>
      <c r="P117" s="175" t="s">
        <v>846</v>
      </c>
      <c r="Q117" s="180"/>
      <c r="R117" s="175" t="s">
        <v>420</v>
      </c>
      <c r="S117" s="175" t="s">
        <v>420</v>
      </c>
      <c r="T117" s="175" t="s">
        <v>432</v>
      </c>
      <c r="U117" s="175" t="s">
        <v>742</v>
      </c>
      <c r="V117" s="175" t="s">
        <v>742</v>
      </c>
      <c r="W117" s="175" t="s">
        <v>420</v>
      </c>
      <c r="X117" s="175" t="s">
        <v>853</v>
      </c>
      <c r="Y117" s="175" t="s">
        <v>742</v>
      </c>
      <c r="Z117" s="175" t="s">
        <v>1019</v>
      </c>
      <c r="AA117" s="175" t="s">
        <v>742</v>
      </c>
      <c r="AB117" s="175" t="s">
        <v>742</v>
      </c>
      <c r="AC117" s="175" t="s">
        <v>742</v>
      </c>
      <c r="AD117" s="175" t="s">
        <v>742</v>
      </c>
      <c r="AE117" s="175" t="s">
        <v>742</v>
      </c>
      <c r="AF117" s="175" t="s">
        <v>742</v>
      </c>
      <c r="AG117" s="175" t="s">
        <v>742</v>
      </c>
      <c r="AH117" s="175" t="s">
        <v>839</v>
      </c>
      <c r="AI117" s="175" t="s">
        <v>847</v>
      </c>
      <c r="AJ117" s="175" t="s">
        <v>848</v>
      </c>
      <c r="AK117" s="175" t="s">
        <v>849</v>
      </c>
      <c r="AL117" s="175" t="s">
        <v>748</v>
      </c>
      <c r="AM117" s="175" t="s">
        <v>749</v>
      </c>
      <c r="AN117" s="175" t="s">
        <v>855</v>
      </c>
      <c r="AO117" s="175" t="s">
        <v>856</v>
      </c>
      <c r="AP117" s="175" t="s">
        <v>742</v>
      </c>
    </row>
    <row r="118" spans="1:42" s="173" customFormat="1" hidden="1" x14ac:dyDescent="0.25">
      <c r="A118" s="175" t="s">
        <v>735</v>
      </c>
      <c r="B118" s="175" t="s">
        <v>839</v>
      </c>
      <c r="C118" s="175" t="s">
        <v>841</v>
      </c>
      <c r="D118" s="175" t="s">
        <v>842</v>
      </c>
      <c r="E118" s="176" t="s">
        <v>1064</v>
      </c>
      <c r="F118" s="177">
        <v>42828</v>
      </c>
      <c r="G118" s="177">
        <v>42828</v>
      </c>
      <c r="H118" s="178">
        <v>97</v>
      </c>
      <c r="I118" s="178">
        <v>5</v>
      </c>
      <c r="J118" s="175" t="s">
        <v>843</v>
      </c>
      <c r="K118" s="175" t="s">
        <v>844</v>
      </c>
      <c r="L118" s="175" t="s">
        <v>742</v>
      </c>
      <c r="M118" s="175" t="s">
        <v>845</v>
      </c>
      <c r="N118" s="175" t="s">
        <v>874</v>
      </c>
      <c r="O118" s="179">
        <v>413437</v>
      </c>
      <c r="P118" s="175" t="s">
        <v>846</v>
      </c>
      <c r="Q118" s="180"/>
      <c r="R118" s="175" t="s">
        <v>420</v>
      </c>
      <c r="S118" s="175" t="s">
        <v>420</v>
      </c>
      <c r="T118" s="175" t="s">
        <v>432</v>
      </c>
      <c r="U118" s="175" t="s">
        <v>742</v>
      </c>
      <c r="V118" s="175" t="s">
        <v>742</v>
      </c>
      <c r="W118" s="175" t="s">
        <v>420</v>
      </c>
      <c r="X118" s="175" t="s">
        <v>853</v>
      </c>
      <c r="Y118" s="175" t="s">
        <v>742</v>
      </c>
      <c r="Z118" s="175" t="s">
        <v>972</v>
      </c>
      <c r="AA118" s="175" t="s">
        <v>742</v>
      </c>
      <c r="AB118" s="175" t="s">
        <v>742</v>
      </c>
      <c r="AC118" s="175" t="s">
        <v>742</v>
      </c>
      <c r="AD118" s="175" t="s">
        <v>742</v>
      </c>
      <c r="AE118" s="175" t="s">
        <v>742</v>
      </c>
      <c r="AF118" s="175" t="s">
        <v>742</v>
      </c>
      <c r="AG118" s="175" t="s">
        <v>742</v>
      </c>
      <c r="AH118" s="175" t="s">
        <v>839</v>
      </c>
      <c r="AI118" s="175" t="s">
        <v>847</v>
      </c>
      <c r="AJ118" s="175" t="s">
        <v>848</v>
      </c>
      <c r="AK118" s="175" t="s">
        <v>849</v>
      </c>
      <c r="AL118" s="175" t="s">
        <v>748</v>
      </c>
      <c r="AM118" s="175" t="s">
        <v>749</v>
      </c>
      <c r="AN118" s="175" t="s">
        <v>855</v>
      </c>
      <c r="AO118" s="175" t="s">
        <v>856</v>
      </c>
      <c r="AP118" s="175" t="s">
        <v>742</v>
      </c>
    </row>
    <row r="119" spans="1:42" s="173" customFormat="1" hidden="1" x14ac:dyDescent="0.25">
      <c r="A119" s="175" t="s">
        <v>735</v>
      </c>
      <c r="B119" s="175" t="s">
        <v>839</v>
      </c>
      <c r="C119" s="175" t="s">
        <v>841</v>
      </c>
      <c r="D119" s="175" t="s">
        <v>842</v>
      </c>
      <c r="E119" s="176" t="s">
        <v>1064</v>
      </c>
      <c r="F119" s="177">
        <v>42828</v>
      </c>
      <c r="G119" s="177">
        <v>42828</v>
      </c>
      <c r="H119" s="178">
        <v>97</v>
      </c>
      <c r="I119" s="178">
        <v>6</v>
      </c>
      <c r="J119" s="175" t="s">
        <v>843</v>
      </c>
      <c r="K119" s="175" t="s">
        <v>844</v>
      </c>
      <c r="L119" s="175" t="s">
        <v>742</v>
      </c>
      <c r="M119" s="175" t="s">
        <v>845</v>
      </c>
      <c r="N119" s="175" t="s">
        <v>874</v>
      </c>
      <c r="O119" s="179">
        <v>2015661</v>
      </c>
      <c r="P119" s="175" t="s">
        <v>846</v>
      </c>
      <c r="Q119" s="180"/>
      <c r="R119" s="175" t="s">
        <v>420</v>
      </c>
      <c r="S119" s="175" t="s">
        <v>420</v>
      </c>
      <c r="T119" s="175" t="s">
        <v>432</v>
      </c>
      <c r="U119" s="175" t="s">
        <v>742</v>
      </c>
      <c r="V119" s="175" t="s">
        <v>742</v>
      </c>
      <c r="W119" s="175" t="s">
        <v>420</v>
      </c>
      <c r="X119" s="175" t="s">
        <v>853</v>
      </c>
      <c r="Y119" s="175" t="s">
        <v>742</v>
      </c>
      <c r="Z119" s="175" t="s">
        <v>862</v>
      </c>
      <c r="AA119" s="175" t="s">
        <v>742</v>
      </c>
      <c r="AB119" s="175" t="s">
        <v>742</v>
      </c>
      <c r="AC119" s="175" t="s">
        <v>742</v>
      </c>
      <c r="AD119" s="175" t="s">
        <v>742</v>
      </c>
      <c r="AE119" s="175" t="s">
        <v>742</v>
      </c>
      <c r="AF119" s="175" t="s">
        <v>742</v>
      </c>
      <c r="AG119" s="175" t="s">
        <v>742</v>
      </c>
      <c r="AH119" s="175" t="s">
        <v>839</v>
      </c>
      <c r="AI119" s="175" t="s">
        <v>847</v>
      </c>
      <c r="AJ119" s="175" t="s">
        <v>848</v>
      </c>
      <c r="AK119" s="175" t="s">
        <v>849</v>
      </c>
      <c r="AL119" s="175" t="s">
        <v>748</v>
      </c>
      <c r="AM119" s="175" t="s">
        <v>749</v>
      </c>
      <c r="AN119" s="175" t="s">
        <v>855</v>
      </c>
      <c r="AO119" s="175" t="s">
        <v>856</v>
      </c>
      <c r="AP119" s="175" t="s">
        <v>742</v>
      </c>
    </row>
    <row r="120" spans="1:42" s="173" customFormat="1" hidden="1" x14ac:dyDescent="0.25">
      <c r="A120" s="175" t="s">
        <v>735</v>
      </c>
      <c r="B120" s="175" t="s">
        <v>839</v>
      </c>
      <c r="C120" s="175" t="s">
        <v>841</v>
      </c>
      <c r="D120" s="175" t="s">
        <v>842</v>
      </c>
      <c r="E120" s="176" t="s">
        <v>1064</v>
      </c>
      <c r="F120" s="177">
        <v>42828</v>
      </c>
      <c r="G120" s="177">
        <v>42828</v>
      </c>
      <c r="H120" s="178">
        <v>97</v>
      </c>
      <c r="I120" s="178">
        <v>7</v>
      </c>
      <c r="J120" s="175" t="s">
        <v>843</v>
      </c>
      <c r="K120" s="175" t="s">
        <v>844</v>
      </c>
      <c r="L120" s="175" t="s">
        <v>742</v>
      </c>
      <c r="M120" s="175" t="s">
        <v>845</v>
      </c>
      <c r="N120" s="175" t="s">
        <v>874</v>
      </c>
      <c r="O120" s="179">
        <v>-2810002</v>
      </c>
      <c r="P120" s="175" t="s">
        <v>846</v>
      </c>
      <c r="Q120" s="180"/>
      <c r="R120" s="175" t="s">
        <v>420</v>
      </c>
      <c r="S120" s="175" t="s">
        <v>420</v>
      </c>
      <c r="T120" s="175" t="s">
        <v>432</v>
      </c>
      <c r="U120" s="175" t="s">
        <v>742</v>
      </c>
      <c r="V120" s="175" t="s">
        <v>742</v>
      </c>
      <c r="W120" s="175" t="s">
        <v>420</v>
      </c>
      <c r="X120" s="181" t="s">
        <v>742</v>
      </c>
      <c r="Y120" s="175" t="s">
        <v>742</v>
      </c>
      <c r="Z120" s="181" t="s">
        <v>742</v>
      </c>
      <c r="AA120" s="175" t="s">
        <v>742</v>
      </c>
      <c r="AB120" s="175" t="s">
        <v>742</v>
      </c>
      <c r="AC120" s="175" t="s">
        <v>742</v>
      </c>
      <c r="AD120" s="175" t="s">
        <v>742</v>
      </c>
      <c r="AE120" s="175" t="s">
        <v>742</v>
      </c>
      <c r="AF120" s="175" t="s">
        <v>742</v>
      </c>
      <c r="AG120" s="175" t="s">
        <v>742</v>
      </c>
      <c r="AH120" s="175" t="s">
        <v>839</v>
      </c>
      <c r="AI120" s="175" t="s">
        <v>847</v>
      </c>
      <c r="AJ120" s="175" t="s">
        <v>848</v>
      </c>
      <c r="AK120" s="175" t="s">
        <v>849</v>
      </c>
      <c r="AL120" s="175" t="s">
        <v>748</v>
      </c>
      <c r="AM120" s="175" t="s">
        <v>749</v>
      </c>
      <c r="AN120" s="175" t="s">
        <v>742</v>
      </c>
      <c r="AO120" s="175" t="s">
        <v>742</v>
      </c>
      <c r="AP120" s="175" t="s">
        <v>742</v>
      </c>
    </row>
    <row r="121" spans="1:42" s="173" customFormat="1" hidden="1" x14ac:dyDescent="0.25">
      <c r="A121" s="175" t="s">
        <v>735</v>
      </c>
      <c r="B121" s="175" t="s">
        <v>839</v>
      </c>
      <c r="C121" s="175" t="s">
        <v>841</v>
      </c>
      <c r="D121" s="175" t="s">
        <v>842</v>
      </c>
      <c r="E121" s="176" t="s">
        <v>1064</v>
      </c>
      <c r="F121" s="177">
        <v>42814</v>
      </c>
      <c r="G121" s="177">
        <v>42825</v>
      </c>
      <c r="H121" s="178">
        <v>89</v>
      </c>
      <c r="I121" s="178">
        <v>46</v>
      </c>
      <c r="J121" s="175" t="s">
        <v>850</v>
      </c>
      <c r="K121" s="175" t="s">
        <v>1004</v>
      </c>
      <c r="L121" s="175" t="s">
        <v>1065</v>
      </c>
      <c r="M121" s="175" t="s">
        <v>1061</v>
      </c>
      <c r="N121" s="175" t="s">
        <v>874</v>
      </c>
      <c r="O121" s="179">
        <v>-35545000</v>
      </c>
      <c r="P121" s="175" t="s">
        <v>64</v>
      </c>
      <c r="Q121" s="180">
        <v>-35545000</v>
      </c>
      <c r="R121" s="175" t="s">
        <v>420</v>
      </c>
      <c r="S121" s="175" t="s">
        <v>420</v>
      </c>
      <c r="T121" s="175" t="s">
        <v>432</v>
      </c>
      <c r="U121" s="175" t="s">
        <v>742</v>
      </c>
      <c r="V121" s="175" t="s">
        <v>742</v>
      </c>
      <c r="W121" s="175" t="s">
        <v>420</v>
      </c>
      <c r="X121" s="175" t="s">
        <v>853</v>
      </c>
      <c r="Y121" s="175" t="s">
        <v>742</v>
      </c>
      <c r="Z121" s="175" t="s">
        <v>854</v>
      </c>
      <c r="AA121" s="175" t="s">
        <v>742</v>
      </c>
      <c r="AB121" s="175" t="s">
        <v>742</v>
      </c>
      <c r="AC121" s="175" t="s">
        <v>742</v>
      </c>
      <c r="AD121" s="175" t="s">
        <v>742</v>
      </c>
      <c r="AE121" s="175" t="s">
        <v>742</v>
      </c>
      <c r="AF121" s="175" t="s">
        <v>742</v>
      </c>
      <c r="AG121" s="175" t="s">
        <v>742</v>
      </c>
      <c r="AH121" s="175" t="s">
        <v>839</v>
      </c>
      <c r="AI121" s="175" t="s">
        <v>847</v>
      </c>
      <c r="AJ121" s="175" t="s">
        <v>848</v>
      </c>
      <c r="AK121" s="175" t="s">
        <v>849</v>
      </c>
      <c r="AL121" s="175" t="s">
        <v>748</v>
      </c>
      <c r="AM121" s="175" t="s">
        <v>749</v>
      </c>
      <c r="AN121" s="175" t="s">
        <v>855</v>
      </c>
      <c r="AO121" s="175" t="s">
        <v>856</v>
      </c>
      <c r="AP121" s="175" t="s">
        <v>742</v>
      </c>
    </row>
    <row r="122" spans="1:42" s="173" customFormat="1" hidden="1" x14ac:dyDescent="0.25">
      <c r="A122" s="175" t="s">
        <v>735</v>
      </c>
      <c r="B122" s="175" t="s">
        <v>839</v>
      </c>
      <c r="C122" s="175" t="s">
        <v>841</v>
      </c>
      <c r="D122" s="175" t="s">
        <v>842</v>
      </c>
      <c r="E122" s="176" t="s">
        <v>1064</v>
      </c>
      <c r="F122" s="177">
        <v>42814</v>
      </c>
      <c r="G122" s="177">
        <v>42825</v>
      </c>
      <c r="H122" s="178">
        <v>89</v>
      </c>
      <c r="I122" s="178">
        <v>97</v>
      </c>
      <c r="J122" s="175" t="s">
        <v>850</v>
      </c>
      <c r="K122" s="175" t="s">
        <v>1004</v>
      </c>
      <c r="L122" s="175" t="s">
        <v>1065</v>
      </c>
      <c r="M122" s="175" t="s">
        <v>1062</v>
      </c>
      <c r="N122" s="175" t="s">
        <v>874</v>
      </c>
      <c r="O122" s="179">
        <v>-35802000</v>
      </c>
      <c r="P122" s="175" t="s">
        <v>64</v>
      </c>
      <c r="Q122" s="180">
        <v>-35802000</v>
      </c>
      <c r="R122" s="175" t="s">
        <v>420</v>
      </c>
      <c r="S122" s="175" t="s">
        <v>420</v>
      </c>
      <c r="T122" s="175" t="s">
        <v>432</v>
      </c>
      <c r="U122" s="175" t="s">
        <v>742</v>
      </c>
      <c r="V122" s="175" t="s">
        <v>742</v>
      </c>
      <c r="W122" s="175" t="s">
        <v>420</v>
      </c>
      <c r="X122" s="175" t="s">
        <v>853</v>
      </c>
      <c r="Y122" s="175" t="s">
        <v>742</v>
      </c>
      <c r="Z122" s="175" t="s">
        <v>854</v>
      </c>
      <c r="AA122" s="175" t="s">
        <v>742</v>
      </c>
      <c r="AB122" s="175" t="s">
        <v>742</v>
      </c>
      <c r="AC122" s="175" t="s">
        <v>742</v>
      </c>
      <c r="AD122" s="175" t="s">
        <v>742</v>
      </c>
      <c r="AE122" s="175" t="s">
        <v>742</v>
      </c>
      <c r="AF122" s="175" t="s">
        <v>742</v>
      </c>
      <c r="AG122" s="175" t="s">
        <v>742</v>
      </c>
      <c r="AH122" s="175" t="s">
        <v>839</v>
      </c>
      <c r="AI122" s="175" t="s">
        <v>847</v>
      </c>
      <c r="AJ122" s="175" t="s">
        <v>848</v>
      </c>
      <c r="AK122" s="175" t="s">
        <v>849</v>
      </c>
      <c r="AL122" s="175" t="s">
        <v>748</v>
      </c>
      <c r="AM122" s="175" t="s">
        <v>749</v>
      </c>
      <c r="AN122" s="175" t="s">
        <v>855</v>
      </c>
      <c r="AO122" s="175" t="s">
        <v>856</v>
      </c>
      <c r="AP122" s="175" t="s">
        <v>742</v>
      </c>
    </row>
    <row r="123" spans="1:42" s="173" customFormat="1" hidden="1" x14ac:dyDescent="0.25">
      <c r="A123" s="175" t="s">
        <v>735</v>
      </c>
      <c r="B123" s="175" t="s">
        <v>839</v>
      </c>
      <c r="C123" s="175" t="s">
        <v>841</v>
      </c>
      <c r="D123" s="175" t="s">
        <v>842</v>
      </c>
      <c r="E123" s="176" t="s">
        <v>1064</v>
      </c>
      <c r="F123" s="177">
        <v>42814</v>
      </c>
      <c r="G123" s="177">
        <v>42825</v>
      </c>
      <c r="H123" s="178">
        <v>89</v>
      </c>
      <c r="I123" s="178">
        <v>98</v>
      </c>
      <c r="J123" s="175" t="s">
        <v>850</v>
      </c>
      <c r="K123" s="175" t="s">
        <v>1004</v>
      </c>
      <c r="L123" s="175" t="s">
        <v>1065</v>
      </c>
      <c r="M123" s="175" t="s">
        <v>1062</v>
      </c>
      <c r="N123" s="175" t="s">
        <v>874</v>
      </c>
      <c r="O123" s="179">
        <v>-2870460</v>
      </c>
      <c r="P123" s="175" t="s">
        <v>64</v>
      </c>
      <c r="Q123" s="180">
        <v>-2870460</v>
      </c>
      <c r="R123" s="175" t="s">
        <v>420</v>
      </c>
      <c r="S123" s="175" t="s">
        <v>420</v>
      </c>
      <c r="T123" s="175" t="s">
        <v>432</v>
      </c>
      <c r="U123" s="175" t="s">
        <v>742</v>
      </c>
      <c r="V123" s="175" t="s">
        <v>742</v>
      </c>
      <c r="W123" s="175" t="s">
        <v>420</v>
      </c>
      <c r="X123" s="175" t="s">
        <v>853</v>
      </c>
      <c r="Y123" s="175" t="s">
        <v>742</v>
      </c>
      <c r="Z123" s="175" t="s">
        <v>854</v>
      </c>
      <c r="AA123" s="175" t="s">
        <v>742</v>
      </c>
      <c r="AB123" s="175" t="s">
        <v>742</v>
      </c>
      <c r="AC123" s="175" t="s">
        <v>742</v>
      </c>
      <c r="AD123" s="175" t="s">
        <v>742</v>
      </c>
      <c r="AE123" s="175" t="s">
        <v>742</v>
      </c>
      <c r="AF123" s="175" t="s">
        <v>742</v>
      </c>
      <c r="AG123" s="175" t="s">
        <v>742</v>
      </c>
      <c r="AH123" s="175" t="s">
        <v>839</v>
      </c>
      <c r="AI123" s="175" t="s">
        <v>847</v>
      </c>
      <c r="AJ123" s="175" t="s">
        <v>848</v>
      </c>
      <c r="AK123" s="175" t="s">
        <v>849</v>
      </c>
      <c r="AL123" s="175" t="s">
        <v>748</v>
      </c>
      <c r="AM123" s="175" t="s">
        <v>749</v>
      </c>
      <c r="AN123" s="175" t="s">
        <v>855</v>
      </c>
      <c r="AO123" s="175" t="s">
        <v>856</v>
      </c>
      <c r="AP123" s="175" t="s">
        <v>742</v>
      </c>
    </row>
    <row r="124" spans="1:42" s="173" customFormat="1" hidden="1" x14ac:dyDescent="0.25">
      <c r="A124" s="175" t="s">
        <v>735</v>
      </c>
      <c r="B124" s="175" t="s">
        <v>839</v>
      </c>
      <c r="C124" s="175" t="s">
        <v>841</v>
      </c>
      <c r="D124" s="175" t="s">
        <v>842</v>
      </c>
      <c r="E124" s="176" t="s">
        <v>1064</v>
      </c>
      <c r="F124" s="177">
        <v>42814</v>
      </c>
      <c r="G124" s="177">
        <v>42822</v>
      </c>
      <c r="H124" s="178">
        <v>82</v>
      </c>
      <c r="I124" s="178">
        <v>1</v>
      </c>
      <c r="J124" s="175" t="s">
        <v>871</v>
      </c>
      <c r="K124" s="175" t="s">
        <v>1004</v>
      </c>
      <c r="L124" s="175" t="s">
        <v>1066</v>
      </c>
      <c r="M124" s="175" t="s">
        <v>1025</v>
      </c>
      <c r="N124" s="175" t="s">
        <v>874</v>
      </c>
      <c r="O124" s="179">
        <v>130504888</v>
      </c>
      <c r="P124" s="175" t="s">
        <v>846</v>
      </c>
      <c r="Q124" s="180">
        <v>5731.44</v>
      </c>
      <c r="R124" s="175" t="s">
        <v>420</v>
      </c>
      <c r="S124" s="175" t="s">
        <v>420</v>
      </c>
      <c r="T124" s="175" t="s">
        <v>432</v>
      </c>
      <c r="U124" s="175" t="s">
        <v>742</v>
      </c>
      <c r="V124" s="175" t="s">
        <v>742</v>
      </c>
      <c r="W124" s="175" t="s">
        <v>420</v>
      </c>
      <c r="X124" s="175" t="s">
        <v>853</v>
      </c>
      <c r="Y124" s="175" t="s">
        <v>742</v>
      </c>
      <c r="Z124" s="175" t="s">
        <v>1067</v>
      </c>
      <c r="AA124" s="175" t="s">
        <v>742</v>
      </c>
      <c r="AB124" s="175" t="s">
        <v>742</v>
      </c>
      <c r="AC124" s="175" t="s">
        <v>742</v>
      </c>
      <c r="AD124" s="175" t="s">
        <v>742</v>
      </c>
      <c r="AE124" s="175" t="s">
        <v>742</v>
      </c>
      <c r="AF124" s="175" t="s">
        <v>742</v>
      </c>
      <c r="AG124" s="175" t="s">
        <v>742</v>
      </c>
      <c r="AH124" s="175" t="s">
        <v>839</v>
      </c>
      <c r="AI124" s="175" t="s">
        <v>847</v>
      </c>
      <c r="AJ124" s="175" t="s">
        <v>848</v>
      </c>
      <c r="AK124" s="175" t="s">
        <v>849</v>
      </c>
      <c r="AL124" s="175" t="s">
        <v>748</v>
      </c>
      <c r="AM124" s="175" t="s">
        <v>749</v>
      </c>
      <c r="AN124" s="175" t="s">
        <v>855</v>
      </c>
      <c r="AO124" s="175" t="s">
        <v>856</v>
      </c>
      <c r="AP124" s="175" t="s">
        <v>742</v>
      </c>
    </row>
    <row r="125" spans="1:42" s="173" customFormat="1" hidden="1" x14ac:dyDescent="0.25">
      <c r="A125" s="175" t="s">
        <v>735</v>
      </c>
      <c r="B125" s="175" t="s">
        <v>839</v>
      </c>
      <c r="C125" s="175" t="s">
        <v>841</v>
      </c>
      <c r="D125" s="175" t="s">
        <v>842</v>
      </c>
      <c r="E125" s="176" t="s">
        <v>1064</v>
      </c>
      <c r="F125" s="177">
        <v>42809</v>
      </c>
      <c r="G125" s="177">
        <v>42821</v>
      </c>
      <c r="H125" s="178">
        <v>72</v>
      </c>
      <c r="I125" s="178">
        <v>1</v>
      </c>
      <c r="J125" s="175" t="s">
        <v>871</v>
      </c>
      <c r="K125" s="175" t="s">
        <v>1004</v>
      </c>
      <c r="L125" s="175" t="s">
        <v>1068</v>
      </c>
      <c r="M125" s="175" t="s">
        <v>1069</v>
      </c>
      <c r="N125" s="175" t="s">
        <v>874</v>
      </c>
      <c r="O125" s="179">
        <v>30306000</v>
      </c>
      <c r="P125" s="175" t="s">
        <v>64</v>
      </c>
      <c r="Q125" s="180">
        <v>30306000</v>
      </c>
      <c r="R125" s="175" t="s">
        <v>420</v>
      </c>
      <c r="S125" s="175" t="s">
        <v>420</v>
      </c>
      <c r="T125" s="175" t="s">
        <v>432</v>
      </c>
      <c r="U125" s="175" t="s">
        <v>742</v>
      </c>
      <c r="V125" s="175" t="s">
        <v>742</v>
      </c>
      <c r="W125" s="175" t="s">
        <v>420</v>
      </c>
      <c r="X125" s="175" t="s">
        <v>853</v>
      </c>
      <c r="Y125" s="175" t="s">
        <v>742</v>
      </c>
      <c r="Z125" s="175" t="s">
        <v>854</v>
      </c>
      <c r="AA125" s="175" t="s">
        <v>742</v>
      </c>
      <c r="AB125" s="175" t="s">
        <v>742</v>
      </c>
      <c r="AC125" s="175" t="s">
        <v>742</v>
      </c>
      <c r="AD125" s="175" t="s">
        <v>742</v>
      </c>
      <c r="AE125" s="175" t="s">
        <v>742</v>
      </c>
      <c r="AF125" s="175" t="s">
        <v>742</v>
      </c>
      <c r="AG125" s="175" t="s">
        <v>742</v>
      </c>
      <c r="AH125" s="175" t="s">
        <v>839</v>
      </c>
      <c r="AI125" s="175" t="s">
        <v>847</v>
      </c>
      <c r="AJ125" s="175" t="s">
        <v>848</v>
      </c>
      <c r="AK125" s="175" t="s">
        <v>849</v>
      </c>
      <c r="AL125" s="175" t="s">
        <v>748</v>
      </c>
      <c r="AM125" s="175" t="s">
        <v>749</v>
      </c>
      <c r="AN125" s="175" t="s">
        <v>855</v>
      </c>
      <c r="AO125" s="175" t="s">
        <v>856</v>
      </c>
      <c r="AP125" s="175" t="s">
        <v>742</v>
      </c>
    </row>
    <row r="126" spans="1:42" s="173" customFormat="1" hidden="1" x14ac:dyDescent="0.25">
      <c r="A126" s="175" t="s">
        <v>735</v>
      </c>
      <c r="B126" s="175" t="s">
        <v>839</v>
      </c>
      <c r="C126" s="175" t="s">
        <v>841</v>
      </c>
      <c r="D126" s="175" t="s">
        <v>842</v>
      </c>
      <c r="E126" s="176" t="s">
        <v>1064</v>
      </c>
      <c r="F126" s="177">
        <v>42809</v>
      </c>
      <c r="G126" s="177">
        <v>42821</v>
      </c>
      <c r="H126" s="178">
        <v>72</v>
      </c>
      <c r="I126" s="178">
        <v>2</v>
      </c>
      <c r="J126" s="175" t="s">
        <v>871</v>
      </c>
      <c r="K126" s="175" t="s">
        <v>1004</v>
      </c>
      <c r="L126" s="175" t="s">
        <v>1068</v>
      </c>
      <c r="M126" s="175" t="s">
        <v>1070</v>
      </c>
      <c r="N126" s="175" t="s">
        <v>874</v>
      </c>
      <c r="O126" s="179">
        <v>30498000</v>
      </c>
      <c r="P126" s="175" t="s">
        <v>64</v>
      </c>
      <c r="Q126" s="180">
        <v>30498000</v>
      </c>
      <c r="R126" s="175" t="s">
        <v>420</v>
      </c>
      <c r="S126" s="175" t="s">
        <v>420</v>
      </c>
      <c r="T126" s="175" t="s">
        <v>432</v>
      </c>
      <c r="U126" s="175" t="s">
        <v>742</v>
      </c>
      <c r="V126" s="175" t="s">
        <v>742</v>
      </c>
      <c r="W126" s="175" t="s">
        <v>420</v>
      </c>
      <c r="X126" s="175" t="s">
        <v>853</v>
      </c>
      <c r="Y126" s="175" t="s">
        <v>742</v>
      </c>
      <c r="Z126" s="175" t="s">
        <v>854</v>
      </c>
      <c r="AA126" s="175" t="s">
        <v>742</v>
      </c>
      <c r="AB126" s="175" t="s">
        <v>742</v>
      </c>
      <c r="AC126" s="175" t="s">
        <v>742</v>
      </c>
      <c r="AD126" s="175" t="s">
        <v>742</v>
      </c>
      <c r="AE126" s="175" t="s">
        <v>742</v>
      </c>
      <c r="AF126" s="175" t="s">
        <v>742</v>
      </c>
      <c r="AG126" s="175" t="s">
        <v>742</v>
      </c>
      <c r="AH126" s="175" t="s">
        <v>839</v>
      </c>
      <c r="AI126" s="175" t="s">
        <v>847</v>
      </c>
      <c r="AJ126" s="175" t="s">
        <v>848</v>
      </c>
      <c r="AK126" s="175" t="s">
        <v>849</v>
      </c>
      <c r="AL126" s="175" t="s">
        <v>748</v>
      </c>
      <c r="AM126" s="175" t="s">
        <v>749</v>
      </c>
      <c r="AN126" s="175" t="s">
        <v>855</v>
      </c>
      <c r="AO126" s="175" t="s">
        <v>856</v>
      </c>
      <c r="AP126" s="175" t="s">
        <v>742</v>
      </c>
    </row>
    <row r="127" spans="1:42" s="173" customFormat="1" hidden="1" x14ac:dyDescent="0.25">
      <c r="A127" s="175" t="s">
        <v>735</v>
      </c>
      <c r="B127" s="175" t="s">
        <v>839</v>
      </c>
      <c r="C127" s="175" t="s">
        <v>841</v>
      </c>
      <c r="D127" s="175" t="s">
        <v>842</v>
      </c>
      <c r="E127" s="176" t="s">
        <v>1064</v>
      </c>
      <c r="F127" s="177">
        <v>42809</v>
      </c>
      <c r="G127" s="177">
        <v>42821</v>
      </c>
      <c r="H127" s="178">
        <v>72</v>
      </c>
      <c r="I127" s="178">
        <v>3</v>
      </c>
      <c r="J127" s="175" t="s">
        <v>871</v>
      </c>
      <c r="K127" s="175" t="s">
        <v>1004</v>
      </c>
      <c r="L127" s="175" t="s">
        <v>1068</v>
      </c>
      <c r="M127" s="175" t="s">
        <v>1070</v>
      </c>
      <c r="N127" s="175" t="s">
        <v>874</v>
      </c>
      <c r="O127" s="179">
        <v>2870460</v>
      </c>
      <c r="P127" s="175" t="s">
        <v>64</v>
      </c>
      <c r="Q127" s="180">
        <v>2870460</v>
      </c>
      <c r="R127" s="175" t="s">
        <v>420</v>
      </c>
      <c r="S127" s="175" t="s">
        <v>420</v>
      </c>
      <c r="T127" s="175" t="s">
        <v>432</v>
      </c>
      <c r="U127" s="175" t="s">
        <v>742</v>
      </c>
      <c r="V127" s="175" t="s">
        <v>742</v>
      </c>
      <c r="W127" s="175" t="s">
        <v>420</v>
      </c>
      <c r="X127" s="175" t="s">
        <v>853</v>
      </c>
      <c r="Y127" s="175" t="s">
        <v>742</v>
      </c>
      <c r="Z127" s="175" t="s">
        <v>854</v>
      </c>
      <c r="AA127" s="175" t="s">
        <v>742</v>
      </c>
      <c r="AB127" s="175" t="s">
        <v>742</v>
      </c>
      <c r="AC127" s="175" t="s">
        <v>742</v>
      </c>
      <c r="AD127" s="175" t="s">
        <v>742</v>
      </c>
      <c r="AE127" s="175" t="s">
        <v>742</v>
      </c>
      <c r="AF127" s="175" t="s">
        <v>742</v>
      </c>
      <c r="AG127" s="175" t="s">
        <v>742</v>
      </c>
      <c r="AH127" s="175" t="s">
        <v>839</v>
      </c>
      <c r="AI127" s="175" t="s">
        <v>847</v>
      </c>
      <c r="AJ127" s="175" t="s">
        <v>848</v>
      </c>
      <c r="AK127" s="175" t="s">
        <v>849</v>
      </c>
      <c r="AL127" s="175" t="s">
        <v>748</v>
      </c>
      <c r="AM127" s="175" t="s">
        <v>749</v>
      </c>
      <c r="AN127" s="175" t="s">
        <v>855</v>
      </c>
      <c r="AO127" s="175" t="s">
        <v>856</v>
      </c>
      <c r="AP127" s="175" t="s">
        <v>742</v>
      </c>
    </row>
    <row r="128" spans="1:42" s="173" customFormat="1" hidden="1" x14ac:dyDescent="0.25">
      <c r="A128" s="175" t="s">
        <v>735</v>
      </c>
      <c r="B128" s="175" t="s">
        <v>839</v>
      </c>
      <c r="C128" s="175" t="s">
        <v>841</v>
      </c>
      <c r="D128" s="175" t="s">
        <v>842</v>
      </c>
      <c r="E128" s="176" t="s">
        <v>1064</v>
      </c>
      <c r="F128" s="177">
        <v>42809</v>
      </c>
      <c r="G128" s="177">
        <v>42821</v>
      </c>
      <c r="H128" s="178">
        <v>72</v>
      </c>
      <c r="I128" s="178">
        <v>4</v>
      </c>
      <c r="J128" s="175" t="s">
        <v>871</v>
      </c>
      <c r="K128" s="175" t="s">
        <v>1004</v>
      </c>
      <c r="L128" s="175" t="s">
        <v>1068</v>
      </c>
      <c r="M128" s="175" t="s">
        <v>1071</v>
      </c>
      <c r="N128" s="175" t="s">
        <v>874</v>
      </c>
      <c r="O128" s="179">
        <v>101647885</v>
      </c>
      <c r="P128" s="175" t="s">
        <v>64</v>
      </c>
      <c r="Q128" s="180">
        <v>101647885</v>
      </c>
      <c r="R128" s="175" t="s">
        <v>420</v>
      </c>
      <c r="S128" s="175" t="s">
        <v>420</v>
      </c>
      <c r="T128" s="175" t="s">
        <v>432</v>
      </c>
      <c r="U128" s="175" t="s">
        <v>742</v>
      </c>
      <c r="V128" s="175" t="s">
        <v>742</v>
      </c>
      <c r="W128" s="175" t="s">
        <v>420</v>
      </c>
      <c r="X128" s="175" t="s">
        <v>853</v>
      </c>
      <c r="Y128" s="175" t="s">
        <v>742</v>
      </c>
      <c r="Z128" s="175" t="s">
        <v>854</v>
      </c>
      <c r="AA128" s="175" t="s">
        <v>742</v>
      </c>
      <c r="AB128" s="175" t="s">
        <v>742</v>
      </c>
      <c r="AC128" s="175" t="s">
        <v>742</v>
      </c>
      <c r="AD128" s="175" t="s">
        <v>742</v>
      </c>
      <c r="AE128" s="175" t="s">
        <v>742</v>
      </c>
      <c r="AF128" s="175" t="s">
        <v>742</v>
      </c>
      <c r="AG128" s="175" t="s">
        <v>742</v>
      </c>
      <c r="AH128" s="175" t="s">
        <v>839</v>
      </c>
      <c r="AI128" s="175" t="s">
        <v>847</v>
      </c>
      <c r="AJ128" s="175" t="s">
        <v>848</v>
      </c>
      <c r="AK128" s="175" t="s">
        <v>849</v>
      </c>
      <c r="AL128" s="175" t="s">
        <v>748</v>
      </c>
      <c r="AM128" s="175" t="s">
        <v>749</v>
      </c>
      <c r="AN128" s="175" t="s">
        <v>855</v>
      </c>
      <c r="AO128" s="175" t="s">
        <v>856</v>
      </c>
      <c r="AP128" s="175" t="s">
        <v>742</v>
      </c>
    </row>
    <row r="129" spans="1:42" s="173" customFormat="1" hidden="1" x14ac:dyDescent="0.25">
      <c r="A129" s="175" t="s">
        <v>735</v>
      </c>
      <c r="B129" s="175" t="s">
        <v>839</v>
      </c>
      <c r="C129" s="175" t="s">
        <v>841</v>
      </c>
      <c r="D129" s="175" t="s">
        <v>842</v>
      </c>
      <c r="E129" s="176" t="s">
        <v>1064</v>
      </c>
      <c r="F129" s="177">
        <v>42809</v>
      </c>
      <c r="G129" s="177">
        <v>42821</v>
      </c>
      <c r="H129" s="178">
        <v>72</v>
      </c>
      <c r="I129" s="178">
        <v>5</v>
      </c>
      <c r="J129" s="175" t="s">
        <v>871</v>
      </c>
      <c r="K129" s="175" t="s">
        <v>1004</v>
      </c>
      <c r="L129" s="175" t="s">
        <v>1068</v>
      </c>
      <c r="M129" s="175" t="s">
        <v>1071</v>
      </c>
      <c r="N129" s="175" t="s">
        <v>874</v>
      </c>
      <c r="O129" s="179">
        <v>110038500</v>
      </c>
      <c r="P129" s="175" t="s">
        <v>64</v>
      </c>
      <c r="Q129" s="180">
        <v>110038500</v>
      </c>
      <c r="R129" s="175" t="s">
        <v>420</v>
      </c>
      <c r="S129" s="175" t="s">
        <v>420</v>
      </c>
      <c r="T129" s="175" t="s">
        <v>432</v>
      </c>
      <c r="U129" s="175" t="s">
        <v>742</v>
      </c>
      <c r="V129" s="175" t="s">
        <v>742</v>
      </c>
      <c r="W129" s="175" t="s">
        <v>420</v>
      </c>
      <c r="X129" s="175" t="s">
        <v>853</v>
      </c>
      <c r="Y129" s="175" t="s">
        <v>742</v>
      </c>
      <c r="Z129" s="175" t="s">
        <v>854</v>
      </c>
      <c r="AA129" s="175" t="s">
        <v>742</v>
      </c>
      <c r="AB129" s="175" t="s">
        <v>742</v>
      </c>
      <c r="AC129" s="175" t="s">
        <v>742</v>
      </c>
      <c r="AD129" s="175" t="s">
        <v>742</v>
      </c>
      <c r="AE129" s="175" t="s">
        <v>742</v>
      </c>
      <c r="AF129" s="175" t="s">
        <v>742</v>
      </c>
      <c r="AG129" s="175" t="s">
        <v>742</v>
      </c>
      <c r="AH129" s="175" t="s">
        <v>839</v>
      </c>
      <c r="AI129" s="175" t="s">
        <v>847</v>
      </c>
      <c r="AJ129" s="175" t="s">
        <v>848</v>
      </c>
      <c r="AK129" s="175" t="s">
        <v>849</v>
      </c>
      <c r="AL129" s="175" t="s">
        <v>748</v>
      </c>
      <c r="AM129" s="175" t="s">
        <v>749</v>
      </c>
      <c r="AN129" s="175" t="s">
        <v>855</v>
      </c>
      <c r="AO129" s="175" t="s">
        <v>856</v>
      </c>
      <c r="AP129" s="175" t="s">
        <v>742</v>
      </c>
    </row>
    <row r="130" spans="1:42" s="173" customFormat="1" x14ac:dyDescent="0.25">
      <c r="A130" s="175" t="s">
        <v>735</v>
      </c>
      <c r="B130" s="175" t="s">
        <v>839</v>
      </c>
      <c r="C130" s="175" t="s">
        <v>841</v>
      </c>
      <c r="D130" s="175" t="s">
        <v>842</v>
      </c>
      <c r="E130" s="176" t="s">
        <v>1064</v>
      </c>
      <c r="F130" s="177">
        <v>42814</v>
      </c>
      <c r="G130" s="177">
        <v>42816</v>
      </c>
      <c r="H130" s="178">
        <v>70</v>
      </c>
      <c r="I130" s="178">
        <v>2</v>
      </c>
      <c r="J130" s="175" t="s">
        <v>859</v>
      </c>
      <c r="K130" s="175" t="s">
        <v>1004</v>
      </c>
      <c r="L130" s="175" t="s">
        <v>1072</v>
      </c>
      <c r="M130" s="175" t="s">
        <v>1056</v>
      </c>
      <c r="N130" s="175" t="s">
        <v>742</v>
      </c>
      <c r="O130" s="179">
        <v>-61393182</v>
      </c>
      <c r="P130" s="175" t="s">
        <v>846</v>
      </c>
      <c r="Q130" s="180">
        <v>-2701.3</v>
      </c>
      <c r="R130" s="175" t="s">
        <v>420</v>
      </c>
      <c r="S130" s="175" t="s">
        <v>420</v>
      </c>
      <c r="T130" s="175" t="s">
        <v>432</v>
      </c>
      <c r="U130" s="175" t="s">
        <v>742</v>
      </c>
      <c r="V130" s="175" t="s">
        <v>742</v>
      </c>
      <c r="W130" s="175" t="s">
        <v>420</v>
      </c>
      <c r="X130" s="175" t="s">
        <v>853</v>
      </c>
      <c r="Y130" s="175" t="s">
        <v>742</v>
      </c>
      <c r="Z130" s="175" t="s">
        <v>865</v>
      </c>
      <c r="AA130" s="175" t="s">
        <v>742</v>
      </c>
      <c r="AB130" s="175" t="s">
        <v>742</v>
      </c>
      <c r="AC130" s="175" t="s">
        <v>742</v>
      </c>
      <c r="AD130" s="175" t="s">
        <v>742</v>
      </c>
      <c r="AE130" s="175" t="s">
        <v>742</v>
      </c>
      <c r="AF130" s="175" t="s">
        <v>742</v>
      </c>
      <c r="AG130" s="175" t="s">
        <v>742</v>
      </c>
      <c r="AH130" s="175" t="s">
        <v>839</v>
      </c>
      <c r="AI130" s="175" t="s">
        <v>847</v>
      </c>
      <c r="AJ130" s="175" t="s">
        <v>848</v>
      </c>
      <c r="AK130" s="175" t="s">
        <v>849</v>
      </c>
      <c r="AL130" s="175" t="s">
        <v>748</v>
      </c>
      <c r="AM130" s="175" t="s">
        <v>749</v>
      </c>
      <c r="AN130" s="175" t="s">
        <v>855</v>
      </c>
      <c r="AO130" s="175" t="s">
        <v>856</v>
      </c>
      <c r="AP130" s="175" t="s">
        <v>742</v>
      </c>
    </row>
    <row r="131" spans="1:42" s="173" customFormat="1" hidden="1" x14ac:dyDescent="0.25">
      <c r="A131" s="175" t="s">
        <v>735</v>
      </c>
      <c r="B131" s="175" t="s">
        <v>839</v>
      </c>
      <c r="C131" s="175" t="s">
        <v>841</v>
      </c>
      <c r="D131" s="175" t="s">
        <v>842</v>
      </c>
      <c r="E131" s="176" t="s">
        <v>1064</v>
      </c>
      <c r="F131" s="177">
        <v>42814</v>
      </c>
      <c r="G131" s="177">
        <v>42816</v>
      </c>
      <c r="H131" s="178">
        <v>70</v>
      </c>
      <c r="I131" s="178">
        <v>3</v>
      </c>
      <c r="J131" s="175" t="s">
        <v>859</v>
      </c>
      <c r="K131" s="175" t="s">
        <v>1004</v>
      </c>
      <c r="L131" s="175" t="s">
        <v>1072</v>
      </c>
      <c r="M131" s="175" t="s">
        <v>1057</v>
      </c>
      <c r="N131" s="175" t="s">
        <v>742</v>
      </c>
      <c r="O131" s="179">
        <v>-70657273</v>
      </c>
      <c r="P131" s="175" t="s">
        <v>846</v>
      </c>
      <c r="Q131" s="180">
        <v>-3108.92</v>
      </c>
      <c r="R131" s="175" t="s">
        <v>420</v>
      </c>
      <c r="S131" s="175" t="s">
        <v>420</v>
      </c>
      <c r="T131" s="175" t="s">
        <v>432</v>
      </c>
      <c r="U131" s="175" t="s">
        <v>742</v>
      </c>
      <c r="V131" s="175" t="s">
        <v>742</v>
      </c>
      <c r="W131" s="175" t="s">
        <v>420</v>
      </c>
      <c r="X131" s="175" t="s">
        <v>853</v>
      </c>
      <c r="Y131" s="175" t="s">
        <v>742</v>
      </c>
      <c r="Z131" s="175" t="s">
        <v>867</v>
      </c>
      <c r="AA131" s="175" t="s">
        <v>742</v>
      </c>
      <c r="AB131" s="175" t="s">
        <v>742</v>
      </c>
      <c r="AC131" s="175" t="s">
        <v>742</v>
      </c>
      <c r="AD131" s="175" t="s">
        <v>742</v>
      </c>
      <c r="AE131" s="175" t="s">
        <v>742</v>
      </c>
      <c r="AF131" s="175" t="s">
        <v>742</v>
      </c>
      <c r="AG131" s="175" t="s">
        <v>742</v>
      </c>
      <c r="AH131" s="175" t="s">
        <v>839</v>
      </c>
      <c r="AI131" s="175" t="s">
        <v>847</v>
      </c>
      <c r="AJ131" s="175" t="s">
        <v>848</v>
      </c>
      <c r="AK131" s="175" t="s">
        <v>849</v>
      </c>
      <c r="AL131" s="175" t="s">
        <v>748</v>
      </c>
      <c r="AM131" s="175" t="s">
        <v>749</v>
      </c>
      <c r="AN131" s="175" t="s">
        <v>855</v>
      </c>
      <c r="AO131" s="175" t="s">
        <v>856</v>
      </c>
      <c r="AP131" s="175" t="s">
        <v>742</v>
      </c>
    </row>
    <row r="132" spans="1:42" s="173" customFormat="1" hidden="1" x14ac:dyDescent="0.25">
      <c r="A132" s="175" t="s">
        <v>735</v>
      </c>
      <c r="B132" s="175" t="s">
        <v>839</v>
      </c>
      <c r="C132" s="175" t="s">
        <v>841</v>
      </c>
      <c r="D132" s="175" t="s">
        <v>842</v>
      </c>
      <c r="E132" s="176" t="s">
        <v>1064</v>
      </c>
      <c r="F132" s="177">
        <v>42814</v>
      </c>
      <c r="G132" s="177">
        <v>42816</v>
      </c>
      <c r="H132" s="178">
        <v>70</v>
      </c>
      <c r="I132" s="178">
        <v>10</v>
      </c>
      <c r="J132" s="175" t="s">
        <v>859</v>
      </c>
      <c r="K132" s="175" t="s">
        <v>1004</v>
      </c>
      <c r="L132" s="175" t="s">
        <v>1072</v>
      </c>
      <c r="M132" s="175" t="s">
        <v>1073</v>
      </c>
      <c r="N132" s="175" t="s">
        <v>742</v>
      </c>
      <c r="O132" s="179">
        <v>-28476136</v>
      </c>
      <c r="P132" s="175" t="s">
        <v>846</v>
      </c>
      <c r="Q132" s="180">
        <v>-1252.95</v>
      </c>
      <c r="R132" s="175" t="s">
        <v>420</v>
      </c>
      <c r="S132" s="175" t="s">
        <v>420</v>
      </c>
      <c r="T132" s="175" t="s">
        <v>432</v>
      </c>
      <c r="U132" s="175" t="s">
        <v>742</v>
      </c>
      <c r="V132" s="175" t="s">
        <v>742</v>
      </c>
      <c r="W132" s="175" t="s">
        <v>420</v>
      </c>
      <c r="X132" s="175" t="s">
        <v>853</v>
      </c>
      <c r="Y132" s="175" t="s">
        <v>742</v>
      </c>
      <c r="Z132" s="175" t="s">
        <v>862</v>
      </c>
      <c r="AA132" s="175" t="s">
        <v>742</v>
      </c>
      <c r="AB132" s="175" t="s">
        <v>742</v>
      </c>
      <c r="AC132" s="175" t="s">
        <v>742</v>
      </c>
      <c r="AD132" s="175" t="s">
        <v>742</v>
      </c>
      <c r="AE132" s="175" t="s">
        <v>742</v>
      </c>
      <c r="AF132" s="175" t="s">
        <v>742</v>
      </c>
      <c r="AG132" s="175" t="s">
        <v>742</v>
      </c>
      <c r="AH132" s="175" t="s">
        <v>839</v>
      </c>
      <c r="AI132" s="175" t="s">
        <v>847</v>
      </c>
      <c r="AJ132" s="175" t="s">
        <v>848</v>
      </c>
      <c r="AK132" s="175" t="s">
        <v>849</v>
      </c>
      <c r="AL132" s="175" t="s">
        <v>748</v>
      </c>
      <c r="AM132" s="175" t="s">
        <v>749</v>
      </c>
      <c r="AN132" s="175" t="s">
        <v>855</v>
      </c>
      <c r="AO132" s="175" t="s">
        <v>856</v>
      </c>
      <c r="AP132" s="175" t="s">
        <v>742</v>
      </c>
    </row>
    <row r="133" spans="1:42" s="173" customFormat="1" hidden="1" x14ac:dyDescent="0.25">
      <c r="A133" s="175" t="s">
        <v>735</v>
      </c>
      <c r="B133" s="175" t="s">
        <v>839</v>
      </c>
      <c r="C133" s="175" t="s">
        <v>841</v>
      </c>
      <c r="D133" s="175" t="s">
        <v>842</v>
      </c>
      <c r="E133" s="176" t="s">
        <v>1064</v>
      </c>
      <c r="F133" s="177">
        <v>42814</v>
      </c>
      <c r="G133" s="177">
        <v>42816</v>
      </c>
      <c r="H133" s="178">
        <v>70</v>
      </c>
      <c r="I133" s="178">
        <v>19</v>
      </c>
      <c r="J133" s="175" t="s">
        <v>859</v>
      </c>
      <c r="K133" s="175" t="s">
        <v>1004</v>
      </c>
      <c r="L133" s="175" t="s">
        <v>1074</v>
      </c>
      <c r="M133" s="175" t="s">
        <v>1063</v>
      </c>
      <c r="N133" s="175" t="s">
        <v>874</v>
      </c>
      <c r="O133" s="179">
        <v>-101647885</v>
      </c>
      <c r="P133" s="175" t="s">
        <v>64</v>
      </c>
      <c r="Q133" s="180">
        <v>-101647885</v>
      </c>
      <c r="R133" s="175" t="s">
        <v>420</v>
      </c>
      <c r="S133" s="175" t="s">
        <v>420</v>
      </c>
      <c r="T133" s="175" t="s">
        <v>432</v>
      </c>
      <c r="U133" s="175" t="s">
        <v>742</v>
      </c>
      <c r="V133" s="175" t="s">
        <v>742</v>
      </c>
      <c r="W133" s="175" t="s">
        <v>420</v>
      </c>
      <c r="X133" s="175" t="s">
        <v>853</v>
      </c>
      <c r="Y133" s="175" t="s">
        <v>742</v>
      </c>
      <c r="Z133" s="175" t="s">
        <v>854</v>
      </c>
      <c r="AA133" s="175" t="s">
        <v>742</v>
      </c>
      <c r="AB133" s="175" t="s">
        <v>742</v>
      </c>
      <c r="AC133" s="175" t="s">
        <v>742</v>
      </c>
      <c r="AD133" s="175" t="s">
        <v>742</v>
      </c>
      <c r="AE133" s="175" t="s">
        <v>742</v>
      </c>
      <c r="AF133" s="175" t="s">
        <v>742</v>
      </c>
      <c r="AG133" s="175" t="s">
        <v>742</v>
      </c>
      <c r="AH133" s="175" t="s">
        <v>839</v>
      </c>
      <c r="AI133" s="175" t="s">
        <v>847</v>
      </c>
      <c r="AJ133" s="175" t="s">
        <v>848</v>
      </c>
      <c r="AK133" s="175" t="s">
        <v>849</v>
      </c>
      <c r="AL133" s="175" t="s">
        <v>748</v>
      </c>
      <c r="AM133" s="175" t="s">
        <v>749</v>
      </c>
      <c r="AN133" s="175" t="s">
        <v>855</v>
      </c>
      <c r="AO133" s="175" t="s">
        <v>856</v>
      </c>
      <c r="AP133" s="175" t="s">
        <v>742</v>
      </c>
    </row>
    <row r="134" spans="1:42" s="173" customFormat="1" hidden="1" x14ac:dyDescent="0.25">
      <c r="A134" s="175" t="s">
        <v>735</v>
      </c>
      <c r="B134" s="175" t="s">
        <v>839</v>
      </c>
      <c r="C134" s="175" t="s">
        <v>841</v>
      </c>
      <c r="D134" s="175" t="s">
        <v>842</v>
      </c>
      <c r="E134" s="176" t="s">
        <v>1064</v>
      </c>
      <c r="F134" s="177">
        <v>42814</v>
      </c>
      <c r="G134" s="177">
        <v>42816</v>
      </c>
      <c r="H134" s="178">
        <v>70</v>
      </c>
      <c r="I134" s="178">
        <v>21</v>
      </c>
      <c r="J134" s="175" t="s">
        <v>859</v>
      </c>
      <c r="K134" s="175" t="s">
        <v>1004</v>
      </c>
      <c r="L134" s="175" t="s">
        <v>1074</v>
      </c>
      <c r="M134" s="175" t="s">
        <v>1063</v>
      </c>
      <c r="N134" s="175" t="s">
        <v>874</v>
      </c>
      <c r="O134" s="179">
        <v>-110038500</v>
      </c>
      <c r="P134" s="175" t="s">
        <v>64</v>
      </c>
      <c r="Q134" s="180">
        <v>-110038500</v>
      </c>
      <c r="R134" s="175" t="s">
        <v>420</v>
      </c>
      <c r="S134" s="175" t="s">
        <v>420</v>
      </c>
      <c r="T134" s="175" t="s">
        <v>432</v>
      </c>
      <c r="U134" s="175" t="s">
        <v>742</v>
      </c>
      <c r="V134" s="175" t="s">
        <v>742</v>
      </c>
      <c r="W134" s="175" t="s">
        <v>420</v>
      </c>
      <c r="X134" s="175" t="s">
        <v>853</v>
      </c>
      <c r="Y134" s="175" t="s">
        <v>742</v>
      </c>
      <c r="Z134" s="175" t="s">
        <v>854</v>
      </c>
      <c r="AA134" s="175" t="s">
        <v>742</v>
      </c>
      <c r="AB134" s="175" t="s">
        <v>742</v>
      </c>
      <c r="AC134" s="175" t="s">
        <v>742</v>
      </c>
      <c r="AD134" s="175" t="s">
        <v>742</v>
      </c>
      <c r="AE134" s="175" t="s">
        <v>742</v>
      </c>
      <c r="AF134" s="175" t="s">
        <v>742</v>
      </c>
      <c r="AG134" s="175" t="s">
        <v>742</v>
      </c>
      <c r="AH134" s="175" t="s">
        <v>839</v>
      </c>
      <c r="AI134" s="175" t="s">
        <v>847</v>
      </c>
      <c r="AJ134" s="175" t="s">
        <v>848</v>
      </c>
      <c r="AK134" s="175" t="s">
        <v>849</v>
      </c>
      <c r="AL134" s="175" t="s">
        <v>748</v>
      </c>
      <c r="AM134" s="175" t="s">
        <v>749</v>
      </c>
      <c r="AN134" s="175" t="s">
        <v>855</v>
      </c>
      <c r="AO134" s="175" t="s">
        <v>856</v>
      </c>
      <c r="AP134" s="175" t="s">
        <v>742</v>
      </c>
    </row>
    <row r="135" spans="1:42" s="173" customFormat="1" hidden="1" x14ac:dyDescent="0.25">
      <c r="A135" s="175" t="s">
        <v>735</v>
      </c>
      <c r="B135" s="175" t="s">
        <v>839</v>
      </c>
      <c r="C135" s="175" t="s">
        <v>841</v>
      </c>
      <c r="D135" s="175" t="s">
        <v>842</v>
      </c>
      <c r="E135" s="176" t="s">
        <v>1075</v>
      </c>
      <c r="F135" s="177">
        <v>42797</v>
      </c>
      <c r="G135" s="177">
        <v>42797</v>
      </c>
      <c r="H135" s="178">
        <v>51</v>
      </c>
      <c r="I135" s="178">
        <v>1</v>
      </c>
      <c r="J135" s="175" t="s">
        <v>843</v>
      </c>
      <c r="K135" s="175" t="s">
        <v>844</v>
      </c>
      <c r="L135" s="175" t="s">
        <v>742</v>
      </c>
      <c r="M135" s="175" t="s">
        <v>845</v>
      </c>
      <c r="N135" s="175" t="s">
        <v>874</v>
      </c>
      <c r="O135" s="179">
        <v>-74169011</v>
      </c>
      <c r="P135" s="175" t="s">
        <v>846</v>
      </c>
      <c r="Q135" s="180"/>
      <c r="R135" s="175" t="s">
        <v>420</v>
      </c>
      <c r="S135" s="175" t="s">
        <v>420</v>
      </c>
      <c r="T135" s="175" t="s">
        <v>432</v>
      </c>
      <c r="U135" s="175" t="s">
        <v>742</v>
      </c>
      <c r="V135" s="175" t="s">
        <v>742</v>
      </c>
      <c r="W135" s="175" t="s">
        <v>420</v>
      </c>
      <c r="X135" s="181" t="s">
        <v>742</v>
      </c>
      <c r="Y135" s="175" t="s">
        <v>742</v>
      </c>
      <c r="Z135" s="181" t="s">
        <v>742</v>
      </c>
      <c r="AA135" s="175" t="s">
        <v>742</v>
      </c>
      <c r="AB135" s="175" t="s">
        <v>742</v>
      </c>
      <c r="AC135" s="175" t="s">
        <v>742</v>
      </c>
      <c r="AD135" s="175" t="s">
        <v>742</v>
      </c>
      <c r="AE135" s="175" t="s">
        <v>742</v>
      </c>
      <c r="AF135" s="175" t="s">
        <v>742</v>
      </c>
      <c r="AG135" s="175" t="s">
        <v>742</v>
      </c>
      <c r="AH135" s="175" t="s">
        <v>839</v>
      </c>
      <c r="AI135" s="175" t="s">
        <v>847</v>
      </c>
      <c r="AJ135" s="175" t="s">
        <v>848</v>
      </c>
      <c r="AK135" s="175" t="s">
        <v>849</v>
      </c>
      <c r="AL135" s="175" t="s">
        <v>748</v>
      </c>
      <c r="AM135" s="175" t="s">
        <v>749</v>
      </c>
      <c r="AN135" s="175" t="s">
        <v>742</v>
      </c>
      <c r="AO135" s="175" t="s">
        <v>742</v>
      </c>
      <c r="AP135" s="175" t="s">
        <v>742</v>
      </c>
    </row>
    <row r="136" spans="1:42" s="173" customFormat="1" x14ac:dyDescent="0.25">
      <c r="A136" s="175" t="s">
        <v>735</v>
      </c>
      <c r="B136" s="175" t="s">
        <v>839</v>
      </c>
      <c r="C136" s="175" t="s">
        <v>841</v>
      </c>
      <c r="D136" s="175" t="s">
        <v>842</v>
      </c>
      <c r="E136" s="176" t="s">
        <v>1075</v>
      </c>
      <c r="F136" s="177">
        <v>42793</v>
      </c>
      <c r="G136" s="177">
        <v>42795</v>
      </c>
      <c r="H136" s="178">
        <v>40</v>
      </c>
      <c r="I136" s="178">
        <v>3</v>
      </c>
      <c r="J136" s="175" t="s">
        <v>859</v>
      </c>
      <c r="K136" s="175" t="s">
        <v>1004</v>
      </c>
      <c r="L136" s="175" t="s">
        <v>1076</v>
      </c>
      <c r="M136" s="175" t="s">
        <v>1077</v>
      </c>
      <c r="N136" s="175" t="s">
        <v>742</v>
      </c>
      <c r="O136" s="179">
        <v>-60028889</v>
      </c>
      <c r="P136" s="175" t="s">
        <v>846</v>
      </c>
      <c r="Q136" s="180">
        <v>-2701.3</v>
      </c>
      <c r="R136" s="175" t="s">
        <v>420</v>
      </c>
      <c r="S136" s="175" t="s">
        <v>420</v>
      </c>
      <c r="T136" s="175" t="s">
        <v>432</v>
      </c>
      <c r="U136" s="175" t="s">
        <v>742</v>
      </c>
      <c r="V136" s="175" t="s">
        <v>742</v>
      </c>
      <c r="W136" s="175" t="s">
        <v>420</v>
      </c>
      <c r="X136" s="175" t="s">
        <v>853</v>
      </c>
      <c r="Y136" s="175" t="s">
        <v>742</v>
      </c>
      <c r="Z136" s="175" t="s">
        <v>865</v>
      </c>
      <c r="AA136" s="175" t="s">
        <v>742</v>
      </c>
      <c r="AB136" s="175" t="s">
        <v>742</v>
      </c>
      <c r="AC136" s="175" t="s">
        <v>742</v>
      </c>
      <c r="AD136" s="175" t="s">
        <v>742</v>
      </c>
      <c r="AE136" s="175" t="s">
        <v>742</v>
      </c>
      <c r="AF136" s="175" t="s">
        <v>742</v>
      </c>
      <c r="AG136" s="175" t="s">
        <v>742</v>
      </c>
      <c r="AH136" s="175" t="s">
        <v>839</v>
      </c>
      <c r="AI136" s="175" t="s">
        <v>847</v>
      </c>
      <c r="AJ136" s="175" t="s">
        <v>848</v>
      </c>
      <c r="AK136" s="175" t="s">
        <v>849</v>
      </c>
      <c r="AL136" s="175" t="s">
        <v>748</v>
      </c>
      <c r="AM136" s="175" t="s">
        <v>749</v>
      </c>
      <c r="AN136" s="175" t="s">
        <v>855</v>
      </c>
      <c r="AO136" s="175" t="s">
        <v>856</v>
      </c>
      <c r="AP136" s="175" t="s">
        <v>742</v>
      </c>
    </row>
    <row r="137" spans="1:42" s="173" customFormat="1" hidden="1" x14ac:dyDescent="0.25">
      <c r="A137" s="175" t="s">
        <v>735</v>
      </c>
      <c r="B137" s="175" t="s">
        <v>839</v>
      </c>
      <c r="C137" s="175" t="s">
        <v>841</v>
      </c>
      <c r="D137" s="175" t="s">
        <v>842</v>
      </c>
      <c r="E137" s="176" t="s">
        <v>1075</v>
      </c>
      <c r="F137" s="177">
        <v>42793</v>
      </c>
      <c r="G137" s="177">
        <v>42795</v>
      </c>
      <c r="H137" s="178">
        <v>40</v>
      </c>
      <c r="I137" s="178">
        <v>4</v>
      </c>
      <c r="J137" s="175" t="s">
        <v>859</v>
      </c>
      <c r="K137" s="175" t="s">
        <v>1004</v>
      </c>
      <c r="L137" s="175" t="s">
        <v>1076</v>
      </c>
      <c r="M137" s="175" t="s">
        <v>1078</v>
      </c>
      <c r="N137" s="175" t="s">
        <v>742</v>
      </c>
      <c r="O137" s="179">
        <v>-69087111</v>
      </c>
      <c r="P137" s="175" t="s">
        <v>846</v>
      </c>
      <c r="Q137" s="180">
        <v>-3108.92</v>
      </c>
      <c r="R137" s="175" t="s">
        <v>420</v>
      </c>
      <c r="S137" s="175" t="s">
        <v>420</v>
      </c>
      <c r="T137" s="175" t="s">
        <v>432</v>
      </c>
      <c r="U137" s="175" t="s">
        <v>742</v>
      </c>
      <c r="V137" s="175" t="s">
        <v>742</v>
      </c>
      <c r="W137" s="175" t="s">
        <v>420</v>
      </c>
      <c r="X137" s="175" t="s">
        <v>853</v>
      </c>
      <c r="Y137" s="175" t="s">
        <v>742</v>
      </c>
      <c r="Z137" s="175" t="s">
        <v>867</v>
      </c>
      <c r="AA137" s="175" t="s">
        <v>742</v>
      </c>
      <c r="AB137" s="175" t="s">
        <v>742</v>
      </c>
      <c r="AC137" s="175" t="s">
        <v>742</v>
      </c>
      <c r="AD137" s="175" t="s">
        <v>742</v>
      </c>
      <c r="AE137" s="175" t="s">
        <v>742</v>
      </c>
      <c r="AF137" s="175" t="s">
        <v>742</v>
      </c>
      <c r="AG137" s="175" t="s">
        <v>742</v>
      </c>
      <c r="AH137" s="175" t="s">
        <v>839</v>
      </c>
      <c r="AI137" s="175" t="s">
        <v>847</v>
      </c>
      <c r="AJ137" s="175" t="s">
        <v>848</v>
      </c>
      <c r="AK137" s="175" t="s">
        <v>849</v>
      </c>
      <c r="AL137" s="175" t="s">
        <v>748</v>
      </c>
      <c r="AM137" s="175" t="s">
        <v>749</v>
      </c>
      <c r="AN137" s="175" t="s">
        <v>855</v>
      </c>
      <c r="AO137" s="175" t="s">
        <v>856</v>
      </c>
      <c r="AP137" s="175" t="s">
        <v>742</v>
      </c>
    </row>
    <row r="138" spans="1:42" s="173" customFormat="1" hidden="1" x14ac:dyDescent="0.25">
      <c r="A138" s="175" t="s">
        <v>735</v>
      </c>
      <c r="B138" s="175" t="s">
        <v>839</v>
      </c>
      <c r="C138" s="175" t="s">
        <v>841</v>
      </c>
      <c r="D138" s="175" t="s">
        <v>842</v>
      </c>
      <c r="E138" s="176" t="s">
        <v>1075</v>
      </c>
      <c r="F138" s="177">
        <v>42793</v>
      </c>
      <c r="G138" s="177">
        <v>42795</v>
      </c>
      <c r="H138" s="178">
        <v>40</v>
      </c>
      <c r="I138" s="178">
        <v>6</v>
      </c>
      <c r="J138" s="175" t="s">
        <v>859</v>
      </c>
      <c r="K138" s="175" t="s">
        <v>1004</v>
      </c>
      <c r="L138" s="175" t="s">
        <v>1076</v>
      </c>
      <c r="M138" s="175" t="s">
        <v>1079</v>
      </c>
      <c r="N138" s="175" t="s">
        <v>742</v>
      </c>
      <c r="O138" s="179">
        <v>-2222222</v>
      </c>
      <c r="P138" s="175" t="s">
        <v>846</v>
      </c>
      <c r="Q138" s="180">
        <v>-100</v>
      </c>
      <c r="R138" s="175" t="s">
        <v>420</v>
      </c>
      <c r="S138" s="175" t="s">
        <v>420</v>
      </c>
      <c r="T138" s="175" t="s">
        <v>432</v>
      </c>
      <c r="U138" s="175" t="s">
        <v>742</v>
      </c>
      <c r="V138" s="175" t="s">
        <v>742</v>
      </c>
      <c r="W138" s="175" t="s">
        <v>420</v>
      </c>
      <c r="X138" s="175" t="s">
        <v>853</v>
      </c>
      <c r="Y138" s="175" t="s">
        <v>742</v>
      </c>
      <c r="Z138" s="175" t="s">
        <v>862</v>
      </c>
      <c r="AA138" s="175" t="s">
        <v>742</v>
      </c>
      <c r="AB138" s="175" t="s">
        <v>742</v>
      </c>
      <c r="AC138" s="175" t="s">
        <v>742</v>
      </c>
      <c r="AD138" s="175" t="s">
        <v>742</v>
      </c>
      <c r="AE138" s="175" t="s">
        <v>742</v>
      </c>
      <c r="AF138" s="175" t="s">
        <v>742</v>
      </c>
      <c r="AG138" s="175" t="s">
        <v>742</v>
      </c>
      <c r="AH138" s="175" t="s">
        <v>839</v>
      </c>
      <c r="AI138" s="175" t="s">
        <v>847</v>
      </c>
      <c r="AJ138" s="175" t="s">
        <v>848</v>
      </c>
      <c r="AK138" s="175" t="s">
        <v>849</v>
      </c>
      <c r="AL138" s="175" t="s">
        <v>748</v>
      </c>
      <c r="AM138" s="175" t="s">
        <v>749</v>
      </c>
      <c r="AN138" s="175" t="s">
        <v>855</v>
      </c>
      <c r="AO138" s="175" t="s">
        <v>856</v>
      </c>
      <c r="AP138" s="175" t="s">
        <v>742</v>
      </c>
    </row>
    <row r="139" spans="1:42" s="173" customFormat="1" hidden="1" x14ac:dyDescent="0.25">
      <c r="A139" s="175" t="s">
        <v>735</v>
      </c>
      <c r="B139" s="175" t="s">
        <v>839</v>
      </c>
      <c r="C139" s="175" t="s">
        <v>841</v>
      </c>
      <c r="D139" s="175" t="s">
        <v>842</v>
      </c>
      <c r="E139" s="176" t="s">
        <v>1075</v>
      </c>
      <c r="F139" s="177">
        <v>42786</v>
      </c>
      <c r="G139" s="177">
        <v>42793</v>
      </c>
      <c r="H139" s="178">
        <v>33</v>
      </c>
      <c r="I139" s="178">
        <v>45</v>
      </c>
      <c r="J139" s="175" t="s">
        <v>850</v>
      </c>
      <c r="K139" s="175" t="s">
        <v>1004</v>
      </c>
      <c r="L139" s="175" t="s">
        <v>1080</v>
      </c>
      <c r="M139" s="175" t="s">
        <v>1069</v>
      </c>
      <c r="N139" s="175" t="s">
        <v>874</v>
      </c>
      <c r="O139" s="179">
        <v>-30306000</v>
      </c>
      <c r="P139" s="175" t="s">
        <v>64</v>
      </c>
      <c r="Q139" s="180">
        <v>-30306000</v>
      </c>
      <c r="R139" s="175" t="s">
        <v>420</v>
      </c>
      <c r="S139" s="175" t="s">
        <v>420</v>
      </c>
      <c r="T139" s="175" t="s">
        <v>432</v>
      </c>
      <c r="U139" s="175" t="s">
        <v>742</v>
      </c>
      <c r="V139" s="175" t="s">
        <v>742</v>
      </c>
      <c r="W139" s="175" t="s">
        <v>420</v>
      </c>
      <c r="X139" s="175" t="s">
        <v>853</v>
      </c>
      <c r="Y139" s="175" t="s">
        <v>742</v>
      </c>
      <c r="Z139" s="175" t="s">
        <v>854</v>
      </c>
      <c r="AA139" s="175" t="s">
        <v>742</v>
      </c>
      <c r="AB139" s="175" t="s">
        <v>742</v>
      </c>
      <c r="AC139" s="175" t="s">
        <v>742</v>
      </c>
      <c r="AD139" s="175" t="s">
        <v>742</v>
      </c>
      <c r="AE139" s="175" t="s">
        <v>742</v>
      </c>
      <c r="AF139" s="175" t="s">
        <v>742</v>
      </c>
      <c r="AG139" s="175" t="s">
        <v>742</v>
      </c>
      <c r="AH139" s="175" t="s">
        <v>839</v>
      </c>
      <c r="AI139" s="175" t="s">
        <v>847</v>
      </c>
      <c r="AJ139" s="175" t="s">
        <v>848</v>
      </c>
      <c r="AK139" s="175" t="s">
        <v>849</v>
      </c>
      <c r="AL139" s="175" t="s">
        <v>748</v>
      </c>
      <c r="AM139" s="175" t="s">
        <v>749</v>
      </c>
      <c r="AN139" s="175" t="s">
        <v>855</v>
      </c>
      <c r="AO139" s="175" t="s">
        <v>856</v>
      </c>
      <c r="AP139" s="175" t="s">
        <v>742</v>
      </c>
    </row>
    <row r="140" spans="1:42" s="173" customFormat="1" hidden="1" x14ac:dyDescent="0.25">
      <c r="A140" s="175" t="s">
        <v>735</v>
      </c>
      <c r="B140" s="175" t="s">
        <v>839</v>
      </c>
      <c r="C140" s="175" t="s">
        <v>841</v>
      </c>
      <c r="D140" s="175" t="s">
        <v>842</v>
      </c>
      <c r="E140" s="176" t="s">
        <v>1075</v>
      </c>
      <c r="F140" s="177">
        <v>42786</v>
      </c>
      <c r="G140" s="177">
        <v>42793</v>
      </c>
      <c r="H140" s="178">
        <v>33</v>
      </c>
      <c r="I140" s="178">
        <v>96</v>
      </c>
      <c r="J140" s="175" t="s">
        <v>850</v>
      </c>
      <c r="K140" s="175" t="s">
        <v>1004</v>
      </c>
      <c r="L140" s="175" t="s">
        <v>1080</v>
      </c>
      <c r="M140" s="175" t="s">
        <v>1070</v>
      </c>
      <c r="N140" s="175" t="s">
        <v>874</v>
      </c>
      <c r="O140" s="179">
        <v>-30498000</v>
      </c>
      <c r="P140" s="175" t="s">
        <v>64</v>
      </c>
      <c r="Q140" s="180">
        <v>-30498000</v>
      </c>
      <c r="R140" s="175" t="s">
        <v>420</v>
      </c>
      <c r="S140" s="175" t="s">
        <v>420</v>
      </c>
      <c r="T140" s="175" t="s">
        <v>432</v>
      </c>
      <c r="U140" s="175" t="s">
        <v>742</v>
      </c>
      <c r="V140" s="175" t="s">
        <v>742</v>
      </c>
      <c r="W140" s="175" t="s">
        <v>420</v>
      </c>
      <c r="X140" s="175" t="s">
        <v>853</v>
      </c>
      <c r="Y140" s="175" t="s">
        <v>742</v>
      </c>
      <c r="Z140" s="175" t="s">
        <v>854</v>
      </c>
      <c r="AA140" s="175" t="s">
        <v>742</v>
      </c>
      <c r="AB140" s="175" t="s">
        <v>742</v>
      </c>
      <c r="AC140" s="175" t="s">
        <v>742</v>
      </c>
      <c r="AD140" s="175" t="s">
        <v>742</v>
      </c>
      <c r="AE140" s="175" t="s">
        <v>742</v>
      </c>
      <c r="AF140" s="175" t="s">
        <v>742</v>
      </c>
      <c r="AG140" s="175" t="s">
        <v>742</v>
      </c>
      <c r="AH140" s="175" t="s">
        <v>839</v>
      </c>
      <c r="AI140" s="175" t="s">
        <v>847</v>
      </c>
      <c r="AJ140" s="175" t="s">
        <v>848</v>
      </c>
      <c r="AK140" s="175" t="s">
        <v>849</v>
      </c>
      <c r="AL140" s="175" t="s">
        <v>748</v>
      </c>
      <c r="AM140" s="175" t="s">
        <v>749</v>
      </c>
      <c r="AN140" s="175" t="s">
        <v>855</v>
      </c>
      <c r="AO140" s="175" t="s">
        <v>856</v>
      </c>
      <c r="AP140" s="175" t="s">
        <v>742</v>
      </c>
    </row>
    <row r="141" spans="1:42" s="173" customFormat="1" hidden="1" x14ac:dyDescent="0.25">
      <c r="A141" s="175" t="s">
        <v>735</v>
      </c>
      <c r="B141" s="175" t="s">
        <v>839</v>
      </c>
      <c r="C141" s="175" t="s">
        <v>841</v>
      </c>
      <c r="D141" s="175" t="s">
        <v>842</v>
      </c>
      <c r="E141" s="176" t="s">
        <v>1075</v>
      </c>
      <c r="F141" s="177">
        <v>42786</v>
      </c>
      <c r="G141" s="177">
        <v>42793</v>
      </c>
      <c r="H141" s="178">
        <v>33</v>
      </c>
      <c r="I141" s="178">
        <v>97</v>
      </c>
      <c r="J141" s="175" t="s">
        <v>850</v>
      </c>
      <c r="K141" s="175" t="s">
        <v>1004</v>
      </c>
      <c r="L141" s="175" t="s">
        <v>1080</v>
      </c>
      <c r="M141" s="175" t="s">
        <v>1070</v>
      </c>
      <c r="N141" s="175" t="s">
        <v>874</v>
      </c>
      <c r="O141" s="179">
        <v>-2870460</v>
      </c>
      <c r="P141" s="175" t="s">
        <v>64</v>
      </c>
      <c r="Q141" s="180">
        <v>-2870460</v>
      </c>
      <c r="R141" s="175" t="s">
        <v>420</v>
      </c>
      <c r="S141" s="175" t="s">
        <v>420</v>
      </c>
      <c r="T141" s="175" t="s">
        <v>432</v>
      </c>
      <c r="U141" s="175" t="s">
        <v>742</v>
      </c>
      <c r="V141" s="175" t="s">
        <v>742</v>
      </c>
      <c r="W141" s="175" t="s">
        <v>420</v>
      </c>
      <c r="X141" s="175" t="s">
        <v>853</v>
      </c>
      <c r="Y141" s="175" t="s">
        <v>742</v>
      </c>
      <c r="Z141" s="175" t="s">
        <v>854</v>
      </c>
      <c r="AA141" s="175" t="s">
        <v>742</v>
      </c>
      <c r="AB141" s="175" t="s">
        <v>742</v>
      </c>
      <c r="AC141" s="175" t="s">
        <v>742</v>
      </c>
      <c r="AD141" s="175" t="s">
        <v>742</v>
      </c>
      <c r="AE141" s="175" t="s">
        <v>742</v>
      </c>
      <c r="AF141" s="175" t="s">
        <v>742</v>
      </c>
      <c r="AG141" s="175" t="s">
        <v>742</v>
      </c>
      <c r="AH141" s="175" t="s">
        <v>839</v>
      </c>
      <c r="AI141" s="175" t="s">
        <v>847</v>
      </c>
      <c r="AJ141" s="175" t="s">
        <v>848</v>
      </c>
      <c r="AK141" s="175" t="s">
        <v>849</v>
      </c>
      <c r="AL141" s="175" t="s">
        <v>748</v>
      </c>
      <c r="AM141" s="175" t="s">
        <v>749</v>
      </c>
      <c r="AN141" s="175" t="s">
        <v>855</v>
      </c>
      <c r="AO141" s="175" t="s">
        <v>856</v>
      </c>
      <c r="AP141" s="175" t="s">
        <v>742</v>
      </c>
    </row>
    <row r="142" spans="1:42" s="173" customFormat="1" hidden="1" x14ac:dyDescent="0.25">
      <c r="A142" s="175" t="s">
        <v>735</v>
      </c>
      <c r="B142" s="175" t="s">
        <v>839</v>
      </c>
      <c r="C142" s="175" t="s">
        <v>841</v>
      </c>
      <c r="D142" s="175" t="s">
        <v>842</v>
      </c>
      <c r="E142" s="176" t="s">
        <v>1075</v>
      </c>
      <c r="F142" s="177">
        <v>42783</v>
      </c>
      <c r="G142" s="177">
        <v>42786</v>
      </c>
      <c r="H142" s="178">
        <v>25</v>
      </c>
      <c r="I142" s="178">
        <v>3</v>
      </c>
      <c r="J142" s="175" t="s">
        <v>871</v>
      </c>
      <c r="K142" s="175" t="s">
        <v>1004</v>
      </c>
      <c r="L142" s="175" t="s">
        <v>1081</v>
      </c>
      <c r="M142" s="175" t="s">
        <v>1082</v>
      </c>
      <c r="N142" s="175" t="s">
        <v>874</v>
      </c>
      <c r="O142" s="179">
        <v>110038500</v>
      </c>
      <c r="P142" s="175" t="s">
        <v>64</v>
      </c>
      <c r="Q142" s="180">
        <v>110038500</v>
      </c>
      <c r="R142" s="175" t="s">
        <v>420</v>
      </c>
      <c r="S142" s="175" t="s">
        <v>420</v>
      </c>
      <c r="T142" s="175" t="s">
        <v>432</v>
      </c>
      <c r="U142" s="175" t="s">
        <v>742</v>
      </c>
      <c r="V142" s="175" t="s">
        <v>742</v>
      </c>
      <c r="W142" s="175" t="s">
        <v>420</v>
      </c>
      <c r="X142" s="175" t="s">
        <v>853</v>
      </c>
      <c r="Y142" s="175" t="s">
        <v>742</v>
      </c>
      <c r="Z142" s="175" t="s">
        <v>854</v>
      </c>
      <c r="AA142" s="175" t="s">
        <v>742</v>
      </c>
      <c r="AB142" s="175" t="s">
        <v>742</v>
      </c>
      <c r="AC142" s="175" t="s">
        <v>742</v>
      </c>
      <c r="AD142" s="175" t="s">
        <v>742</v>
      </c>
      <c r="AE142" s="175" t="s">
        <v>742</v>
      </c>
      <c r="AF142" s="175" t="s">
        <v>742</v>
      </c>
      <c r="AG142" s="175" t="s">
        <v>742</v>
      </c>
      <c r="AH142" s="175" t="s">
        <v>839</v>
      </c>
      <c r="AI142" s="175" t="s">
        <v>847</v>
      </c>
      <c r="AJ142" s="175" t="s">
        <v>848</v>
      </c>
      <c r="AK142" s="175" t="s">
        <v>849</v>
      </c>
      <c r="AL142" s="175" t="s">
        <v>748</v>
      </c>
      <c r="AM142" s="175" t="s">
        <v>749</v>
      </c>
      <c r="AN142" s="175" t="s">
        <v>855</v>
      </c>
      <c r="AO142" s="175" t="s">
        <v>856</v>
      </c>
      <c r="AP142" s="175" t="s">
        <v>742</v>
      </c>
    </row>
    <row r="143" spans="1:42" s="173" customFormat="1" hidden="1" x14ac:dyDescent="0.25">
      <c r="A143" s="175" t="s">
        <v>735</v>
      </c>
      <c r="B143" s="175" t="s">
        <v>839</v>
      </c>
      <c r="C143" s="175" t="s">
        <v>841</v>
      </c>
      <c r="D143" s="175" t="s">
        <v>842</v>
      </c>
      <c r="E143" s="176" t="s">
        <v>1075</v>
      </c>
      <c r="F143" s="177">
        <v>42783</v>
      </c>
      <c r="G143" s="177">
        <v>42786</v>
      </c>
      <c r="H143" s="178">
        <v>25</v>
      </c>
      <c r="I143" s="178">
        <v>4</v>
      </c>
      <c r="J143" s="175" t="s">
        <v>871</v>
      </c>
      <c r="K143" s="175" t="s">
        <v>1004</v>
      </c>
      <c r="L143" s="175" t="s">
        <v>1081</v>
      </c>
      <c r="M143" s="175" t="s">
        <v>1083</v>
      </c>
      <c r="N143" s="175" t="s">
        <v>874</v>
      </c>
      <c r="O143" s="179">
        <v>30306000</v>
      </c>
      <c r="P143" s="175" t="s">
        <v>64</v>
      </c>
      <c r="Q143" s="180">
        <v>30306000</v>
      </c>
      <c r="R143" s="175" t="s">
        <v>420</v>
      </c>
      <c r="S143" s="175" t="s">
        <v>420</v>
      </c>
      <c r="T143" s="175" t="s">
        <v>432</v>
      </c>
      <c r="U143" s="175" t="s">
        <v>742</v>
      </c>
      <c r="V143" s="175" t="s">
        <v>742</v>
      </c>
      <c r="W143" s="175" t="s">
        <v>420</v>
      </c>
      <c r="X143" s="175" t="s">
        <v>853</v>
      </c>
      <c r="Y143" s="175" t="s">
        <v>742</v>
      </c>
      <c r="Z143" s="175" t="s">
        <v>854</v>
      </c>
      <c r="AA143" s="175" t="s">
        <v>742</v>
      </c>
      <c r="AB143" s="175" t="s">
        <v>742</v>
      </c>
      <c r="AC143" s="175" t="s">
        <v>742</v>
      </c>
      <c r="AD143" s="175" t="s">
        <v>742</v>
      </c>
      <c r="AE143" s="175" t="s">
        <v>742</v>
      </c>
      <c r="AF143" s="175" t="s">
        <v>742</v>
      </c>
      <c r="AG143" s="175" t="s">
        <v>742</v>
      </c>
      <c r="AH143" s="175" t="s">
        <v>839</v>
      </c>
      <c r="AI143" s="175" t="s">
        <v>847</v>
      </c>
      <c r="AJ143" s="175" t="s">
        <v>848</v>
      </c>
      <c r="AK143" s="175" t="s">
        <v>849</v>
      </c>
      <c r="AL143" s="175" t="s">
        <v>748</v>
      </c>
      <c r="AM143" s="175" t="s">
        <v>749</v>
      </c>
      <c r="AN143" s="175" t="s">
        <v>855</v>
      </c>
      <c r="AO143" s="175" t="s">
        <v>856</v>
      </c>
      <c r="AP143" s="175" t="s">
        <v>742</v>
      </c>
    </row>
    <row r="144" spans="1:42" s="173" customFormat="1" hidden="1" x14ac:dyDescent="0.25">
      <c r="A144" s="175" t="s">
        <v>735</v>
      </c>
      <c r="B144" s="175" t="s">
        <v>839</v>
      </c>
      <c r="C144" s="175" t="s">
        <v>841</v>
      </c>
      <c r="D144" s="175" t="s">
        <v>842</v>
      </c>
      <c r="E144" s="176" t="s">
        <v>1075</v>
      </c>
      <c r="F144" s="177">
        <v>42783</v>
      </c>
      <c r="G144" s="177">
        <v>42786</v>
      </c>
      <c r="H144" s="178">
        <v>25</v>
      </c>
      <c r="I144" s="178">
        <v>5</v>
      </c>
      <c r="J144" s="175" t="s">
        <v>871</v>
      </c>
      <c r="K144" s="175" t="s">
        <v>1004</v>
      </c>
      <c r="L144" s="175" t="s">
        <v>1081</v>
      </c>
      <c r="M144" s="175" t="s">
        <v>1084</v>
      </c>
      <c r="N144" s="175" t="s">
        <v>874</v>
      </c>
      <c r="O144" s="179">
        <v>30498000</v>
      </c>
      <c r="P144" s="175" t="s">
        <v>64</v>
      </c>
      <c r="Q144" s="180">
        <v>30498000</v>
      </c>
      <c r="R144" s="175" t="s">
        <v>420</v>
      </c>
      <c r="S144" s="175" t="s">
        <v>420</v>
      </c>
      <c r="T144" s="175" t="s">
        <v>432</v>
      </c>
      <c r="U144" s="175" t="s">
        <v>742</v>
      </c>
      <c r="V144" s="175" t="s">
        <v>742</v>
      </c>
      <c r="W144" s="175" t="s">
        <v>420</v>
      </c>
      <c r="X144" s="175" t="s">
        <v>853</v>
      </c>
      <c r="Y144" s="175" t="s">
        <v>742</v>
      </c>
      <c r="Z144" s="175" t="s">
        <v>854</v>
      </c>
      <c r="AA144" s="175" t="s">
        <v>742</v>
      </c>
      <c r="AB144" s="175" t="s">
        <v>742</v>
      </c>
      <c r="AC144" s="175" t="s">
        <v>742</v>
      </c>
      <c r="AD144" s="175" t="s">
        <v>742</v>
      </c>
      <c r="AE144" s="175" t="s">
        <v>742</v>
      </c>
      <c r="AF144" s="175" t="s">
        <v>742</v>
      </c>
      <c r="AG144" s="175" t="s">
        <v>742</v>
      </c>
      <c r="AH144" s="175" t="s">
        <v>839</v>
      </c>
      <c r="AI144" s="175" t="s">
        <v>847</v>
      </c>
      <c r="AJ144" s="175" t="s">
        <v>848</v>
      </c>
      <c r="AK144" s="175" t="s">
        <v>849</v>
      </c>
      <c r="AL144" s="175" t="s">
        <v>748</v>
      </c>
      <c r="AM144" s="175" t="s">
        <v>749</v>
      </c>
      <c r="AN144" s="175" t="s">
        <v>855</v>
      </c>
      <c r="AO144" s="175" t="s">
        <v>856</v>
      </c>
      <c r="AP144" s="175" t="s">
        <v>742</v>
      </c>
    </row>
    <row r="145" spans="1:42" s="173" customFormat="1" hidden="1" x14ac:dyDescent="0.25">
      <c r="A145" s="175" t="s">
        <v>735</v>
      </c>
      <c r="B145" s="175" t="s">
        <v>839</v>
      </c>
      <c r="C145" s="175" t="s">
        <v>841</v>
      </c>
      <c r="D145" s="175" t="s">
        <v>842</v>
      </c>
      <c r="E145" s="176" t="s">
        <v>1075</v>
      </c>
      <c r="F145" s="177">
        <v>42783</v>
      </c>
      <c r="G145" s="177">
        <v>42786</v>
      </c>
      <c r="H145" s="178">
        <v>25</v>
      </c>
      <c r="I145" s="178">
        <v>6</v>
      </c>
      <c r="J145" s="175" t="s">
        <v>871</v>
      </c>
      <c r="K145" s="175" t="s">
        <v>1004</v>
      </c>
      <c r="L145" s="175" t="s">
        <v>1081</v>
      </c>
      <c r="M145" s="175" t="s">
        <v>1084</v>
      </c>
      <c r="N145" s="175" t="s">
        <v>874</v>
      </c>
      <c r="O145" s="179">
        <v>2870460</v>
      </c>
      <c r="P145" s="175" t="s">
        <v>64</v>
      </c>
      <c r="Q145" s="180">
        <v>2870460</v>
      </c>
      <c r="R145" s="175" t="s">
        <v>420</v>
      </c>
      <c r="S145" s="175" t="s">
        <v>420</v>
      </c>
      <c r="T145" s="175" t="s">
        <v>432</v>
      </c>
      <c r="U145" s="175" t="s">
        <v>742</v>
      </c>
      <c r="V145" s="175" t="s">
        <v>742</v>
      </c>
      <c r="W145" s="175" t="s">
        <v>420</v>
      </c>
      <c r="X145" s="175" t="s">
        <v>853</v>
      </c>
      <c r="Y145" s="175" t="s">
        <v>742</v>
      </c>
      <c r="Z145" s="175" t="s">
        <v>854</v>
      </c>
      <c r="AA145" s="175" t="s">
        <v>742</v>
      </c>
      <c r="AB145" s="175" t="s">
        <v>742</v>
      </c>
      <c r="AC145" s="175" t="s">
        <v>742</v>
      </c>
      <c r="AD145" s="175" t="s">
        <v>742</v>
      </c>
      <c r="AE145" s="175" t="s">
        <v>742</v>
      </c>
      <c r="AF145" s="175" t="s">
        <v>742</v>
      </c>
      <c r="AG145" s="175" t="s">
        <v>742</v>
      </c>
      <c r="AH145" s="175" t="s">
        <v>839</v>
      </c>
      <c r="AI145" s="175" t="s">
        <v>847</v>
      </c>
      <c r="AJ145" s="175" t="s">
        <v>848</v>
      </c>
      <c r="AK145" s="175" t="s">
        <v>849</v>
      </c>
      <c r="AL145" s="175" t="s">
        <v>748</v>
      </c>
      <c r="AM145" s="175" t="s">
        <v>749</v>
      </c>
      <c r="AN145" s="175" t="s">
        <v>855</v>
      </c>
      <c r="AO145" s="175" t="s">
        <v>856</v>
      </c>
      <c r="AP145" s="175" t="s">
        <v>742</v>
      </c>
    </row>
    <row r="146" spans="1:42" s="173" customFormat="1" hidden="1" x14ac:dyDescent="0.25">
      <c r="A146" s="175" t="s">
        <v>735</v>
      </c>
      <c r="B146" s="175" t="s">
        <v>839</v>
      </c>
      <c r="C146" s="175" t="s">
        <v>841</v>
      </c>
      <c r="D146" s="175" t="s">
        <v>842</v>
      </c>
      <c r="E146" s="176" t="s">
        <v>1075</v>
      </c>
      <c r="F146" s="177">
        <v>42783</v>
      </c>
      <c r="G146" s="177">
        <v>42786</v>
      </c>
      <c r="H146" s="178">
        <v>25</v>
      </c>
      <c r="I146" s="178">
        <v>7</v>
      </c>
      <c r="J146" s="175" t="s">
        <v>871</v>
      </c>
      <c r="K146" s="175" t="s">
        <v>1004</v>
      </c>
      <c r="L146" s="175" t="s">
        <v>1081</v>
      </c>
      <c r="M146" s="175" t="s">
        <v>1082</v>
      </c>
      <c r="N146" s="175" t="s">
        <v>874</v>
      </c>
      <c r="O146" s="179">
        <v>101647885</v>
      </c>
      <c r="P146" s="175" t="s">
        <v>64</v>
      </c>
      <c r="Q146" s="180">
        <v>101647885</v>
      </c>
      <c r="R146" s="175" t="s">
        <v>420</v>
      </c>
      <c r="S146" s="175" t="s">
        <v>420</v>
      </c>
      <c r="T146" s="175" t="s">
        <v>432</v>
      </c>
      <c r="U146" s="175" t="s">
        <v>742</v>
      </c>
      <c r="V146" s="175" t="s">
        <v>742</v>
      </c>
      <c r="W146" s="175" t="s">
        <v>420</v>
      </c>
      <c r="X146" s="175" t="s">
        <v>853</v>
      </c>
      <c r="Y146" s="175" t="s">
        <v>742</v>
      </c>
      <c r="Z146" s="175" t="s">
        <v>854</v>
      </c>
      <c r="AA146" s="175" t="s">
        <v>742</v>
      </c>
      <c r="AB146" s="175" t="s">
        <v>742</v>
      </c>
      <c r="AC146" s="175" t="s">
        <v>742</v>
      </c>
      <c r="AD146" s="175" t="s">
        <v>742</v>
      </c>
      <c r="AE146" s="175" t="s">
        <v>742</v>
      </c>
      <c r="AF146" s="175" t="s">
        <v>742</v>
      </c>
      <c r="AG146" s="175" t="s">
        <v>742</v>
      </c>
      <c r="AH146" s="175" t="s">
        <v>839</v>
      </c>
      <c r="AI146" s="175" t="s">
        <v>847</v>
      </c>
      <c r="AJ146" s="175" t="s">
        <v>848</v>
      </c>
      <c r="AK146" s="175" t="s">
        <v>849</v>
      </c>
      <c r="AL146" s="175" t="s">
        <v>748</v>
      </c>
      <c r="AM146" s="175" t="s">
        <v>749</v>
      </c>
      <c r="AN146" s="175" t="s">
        <v>855</v>
      </c>
      <c r="AO146" s="175" t="s">
        <v>856</v>
      </c>
      <c r="AP146" s="175" t="s">
        <v>742</v>
      </c>
    </row>
    <row r="147" spans="1:42" s="173" customFormat="1" hidden="1" x14ac:dyDescent="0.25">
      <c r="A147" s="175" t="s">
        <v>735</v>
      </c>
      <c r="B147" s="175" t="s">
        <v>839</v>
      </c>
      <c r="C147" s="175" t="s">
        <v>841</v>
      </c>
      <c r="D147" s="175" t="s">
        <v>842</v>
      </c>
      <c r="E147" s="176" t="s">
        <v>1075</v>
      </c>
      <c r="F147" s="177">
        <v>42783</v>
      </c>
      <c r="G147" s="177">
        <v>42786</v>
      </c>
      <c r="H147" s="178">
        <v>25</v>
      </c>
      <c r="I147" s="178">
        <v>8</v>
      </c>
      <c r="J147" s="175" t="s">
        <v>871</v>
      </c>
      <c r="K147" s="175" t="s">
        <v>1004</v>
      </c>
      <c r="L147" s="175" t="s">
        <v>1081</v>
      </c>
      <c r="M147" s="175" t="s">
        <v>1082</v>
      </c>
      <c r="N147" s="175" t="s">
        <v>874</v>
      </c>
      <c r="O147" s="179">
        <v>11052635</v>
      </c>
      <c r="P147" s="175" t="s">
        <v>64</v>
      </c>
      <c r="Q147" s="180">
        <v>11052635</v>
      </c>
      <c r="R147" s="175" t="s">
        <v>420</v>
      </c>
      <c r="S147" s="175" t="s">
        <v>420</v>
      </c>
      <c r="T147" s="175" t="s">
        <v>432</v>
      </c>
      <c r="U147" s="175" t="s">
        <v>742</v>
      </c>
      <c r="V147" s="175" t="s">
        <v>742</v>
      </c>
      <c r="W147" s="175" t="s">
        <v>420</v>
      </c>
      <c r="X147" s="175" t="s">
        <v>853</v>
      </c>
      <c r="Y147" s="175" t="s">
        <v>742</v>
      </c>
      <c r="Z147" s="175" t="s">
        <v>854</v>
      </c>
      <c r="AA147" s="175" t="s">
        <v>742</v>
      </c>
      <c r="AB147" s="175" t="s">
        <v>742</v>
      </c>
      <c r="AC147" s="175" t="s">
        <v>742</v>
      </c>
      <c r="AD147" s="175" t="s">
        <v>742</v>
      </c>
      <c r="AE147" s="175" t="s">
        <v>742</v>
      </c>
      <c r="AF147" s="175" t="s">
        <v>742</v>
      </c>
      <c r="AG147" s="175" t="s">
        <v>742</v>
      </c>
      <c r="AH147" s="175" t="s">
        <v>839</v>
      </c>
      <c r="AI147" s="175" t="s">
        <v>847</v>
      </c>
      <c r="AJ147" s="175" t="s">
        <v>848</v>
      </c>
      <c r="AK147" s="175" t="s">
        <v>849</v>
      </c>
      <c r="AL147" s="175" t="s">
        <v>748</v>
      </c>
      <c r="AM147" s="175" t="s">
        <v>749</v>
      </c>
      <c r="AN147" s="175" t="s">
        <v>855</v>
      </c>
      <c r="AO147" s="175" t="s">
        <v>856</v>
      </c>
      <c r="AP147" s="175" t="s">
        <v>742</v>
      </c>
    </row>
    <row r="148" spans="1:42" s="173" customFormat="1" hidden="1" x14ac:dyDescent="0.25">
      <c r="A148" s="175" t="s">
        <v>735</v>
      </c>
      <c r="B148" s="175" t="s">
        <v>839</v>
      </c>
      <c r="C148" s="175" t="s">
        <v>841</v>
      </c>
      <c r="D148" s="175" t="s">
        <v>842</v>
      </c>
      <c r="E148" s="176" t="s">
        <v>1075</v>
      </c>
      <c r="F148" s="177">
        <v>42786</v>
      </c>
      <c r="G148" s="177">
        <v>42786</v>
      </c>
      <c r="H148" s="178">
        <v>21</v>
      </c>
      <c r="I148" s="178">
        <v>4</v>
      </c>
      <c r="J148" s="175" t="s">
        <v>859</v>
      </c>
      <c r="K148" s="175" t="s">
        <v>1004</v>
      </c>
      <c r="L148" s="175" t="s">
        <v>1085</v>
      </c>
      <c r="M148" s="175" t="s">
        <v>1071</v>
      </c>
      <c r="N148" s="175" t="s">
        <v>874</v>
      </c>
      <c r="O148" s="179">
        <v>-101647885</v>
      </c>
      <c r="P148" s="175" t="s">
        <v>64</v>
      </c>
      <c r="Q148" s="180">
        <v>-101647885</v>
      </c>
      <c r="R148" s="175" t="s">
        <v>420</v>
      </c>
      <c r="S148" s="175" t="s">
        <v>420</v>
      </c>
      <c r="T148" s="175" t="s">
        <v>432</v>
      </c>
      <c r="U148" s="175" t="s">
        <v>742</v>
      </c>
      <c r="V148" s="175" t="s">
        <v>742</v>
      </c>
      <c r="W148" s="175" t="s">
        <v>420</v>
      </c>
      <c r="X148" s="175" t="s">
        <v>853</v>
      </c>
      <c r="Y148" s="175" t="s">
        <v>742</v>
      </c>
      <c r="Z148" s="175" t="s">
        <v>854</v>
      </c>
      <c r="AA148" s="175" t="s">
        <v>742</v>
      </c>
      <c r="AB148" s="175" t="s">
        <v>742</v>
      </c>
      <c r="AC148" s="175" t="s">
        <v>742</v>
      </c>
      <c r="AD148" s="175" t="s">
        <v>742</v>
      </c>
      <c r="AE148" s="175" t="s">
        <v>742</v>
      </c>
      <c r="AF148" s="175" t="s">
        <v>742</v>
      </c>
      <c r="AG148" s="175" t="s">
        <v>742</v>
      </c>
      <c r="AH148" s="175" t="s">
        <v>839</v>
      </c>
      <c r="AI148" s="175" t="s">
        <v>847</v>
      </c>
      <c r="AJ148" s="175" t="s">
        <v>848</v>
      </c>
      <c r="AK148" s="175" t="s">
        <v>849</v>
      </c>
      <c r="AL148" s="175" t="s">
        <v>748</v>
      </c>
      <c r="AM148" s="175" t="s">
        <v>749</v>
      </c>
      <c r="AN148" s="175" t="s">
        <v>855</v>
      </c>
      <c r="AO148" s="175" t="s">
        <v>856</v>
      </c>
      <c r="AP148" s="175" t="s">
        <v>742</v>
      </c>
    </row>
    <row r="149" spans="1:42" s="173" customFormat="1" hidden="1" x14ac:dyDescent="0.25">
      <c r="A149" s="175" t="s">
        <v>735</v>
      </c>
      <c r="B149" s="175" t="s">
        <v>839</v>
      </c>
      <c r="C149" s="175" t="s">
        <v>841</v>
      </c>
      <c r="D149" s="175" t="s">
        <v>842</v>
      </c>
      <c r="E149" s="176" t="s">
        <v>1075</v>
      </c>
      <c r="F149" s="177">
        <v>42786</v>
      </c>
      <c r="G149" s="177">
        <v>42786</v>
      </c>
      <c r="H149" s="178">
        <v>21</v>
      </c>
      <c r="I149" s="178">
        <v>6</v>
      </c>
      <c r="J149" s="175" t="s">
        <v>859</v>
      </c>
      <c r="K149" s="175" t="s">
        <v>1004</v>
      </c>
      <c r="L149" s="175" t="s">
        <v>1085</v>
      </c>
      <c r="M149" s="175" t="s">
        <v>1071</v>
      </c>
      <c r="N149" s="175" t="s">
        <v>874</v>
      </c>
      <c r="O149" s="179">
        <v>-110038500</v>
      </c>
      <c r="P149" s="175" t="s">
        <v>64</v>
      </c>
      <c r="Q149" s="180">
        <v>-110038500</v>
      </c>
      <c r="R149" s="175" t="s">
        <v>420</v>
      </c>
      <c r="S149" s="175" t="s">
        <v>420</v>
      </c>
      <c r="T149" s="175" t="s">
        <v>432</v>
      </c>
      <c r="U149" s="175" t="s">
        <v>742</v>
      </c>
      <c r="V149" s="175" t="s">
        <v>742</v>
      </c>
      <c r="W149" s="175" t="s">
        <v>420</v>
      </c>
      <c r="X149" s="175" t="s">
        <v>853</v>
      </c>
      <c r="Y149" s="175" t="s">
        <v>742</v>
      </c>
      <c r="Z149" s="175" t="s">
        <v>854</v>
      </c>
      <c r="AA149" s="175" t="s">
        <v>742</v>
      </c>
      <c r="AB149" s="175" t="s">
        <v>742</v>
      </c>
      <c r="AC149" s="175" t="s">
        <v>742</v>
      </c>
      <c r="AD149" s="175" t="s">
        <v>742</v>
      </c>
      <c r="AE149" s="175" t="s">
        <v>742</v>
      </c>
      <c r="AF149" s="175" t="s">
        <v>742</v>
      </c>
      <c r="AG149" s="175" t="s">
        <v>742</v>
      </c>
      <c r="AH149" s="175" t="s">
        <v>839</v>
      </c>
      <c r="AI149" s="175" t="s">
        <v>847</v>
      </c>
      <c r="AJ149" s="175" t="s">
        <v>848</v>
      </c>
      <c r="AK149" s="175" t="s">
        <v>849</v>
      </c>
      <c r="AL149" s="175" t="s">
        <v>748</v>
      </c>
      <c r="AM149" s="175" t="s">
        <v>749</v>
      </c>
      <c r="AN149" s="175" t="s">
        <v>855</v>
      </c>
      <c r="AO149" s="175" t="s">
        <v>856</v>
      </c>
      <c r="AP149" s="175" t="s">
        <v>742</v>
      </c>
    </row>
    <row r="150" spans="1:42" s="173" customFormat="1" hidden="1" x14ac:dyDescent="0.25">
      <c r="A150" s="175" t="s">
        <v>735</v>
      </c>
      <c r="B150" s="175" t="s">
        <v>839</v>
      </c>
      <c r="C150" s="175" t="s">
        <v>841</v>
      </c>
      <c r="D150" s="175" t="s">
        <v>842</v>
      </c>
      <c r="E150" s="176" t="s">
        <v>1075</v>
      </c>
      <c r="F150" s="177">
        <v>42786</v>
      </c>
      <c r="G150" s="177">
        <v>42786</v>
      </c>
      <c r="H150" s="178">
        <v>19</v>
      </c>
      <c r="I150" s="178">
        <v>1</v>
      </c>
      <c r="J150" s="175" t="s">
        <v>1017</v>
      </c>
      <c r="K150" s="175" t="s">
        <v>1004</v>
      </c>
      <c r="L150" s="175" t="s">
        <v>1086</v>
      </c>
      <c r="M150" s="175" t="s">
        <v>1084</v>
      </c>
      <c r="N150" s="175" t="s">
        <v>874</v>
      </c>
      <c r="O150" s="179">
        <v>2870460</v>
      </c>
      <c r="P150" s="175" t="s">
        <v>64</v>
      </c>
      <c r="Q150" s="180">
        <v>2870460</v>
      </c>
      <c r="R150" s="175" t="s">
        <v>420</v>
      </c>
      <c r="S150" s="175" t="s">
        <v>420</v>
      </c>
      <c r="T150" s="175" t="s">
        <v>432</v>
      </c>
      <c r="U150" s="175" t="s">
        <v>742</v>
      </c>
      <c r="V150" s="175" t="s">
        <v>742</v>
      </c>
      <c r="W150" s="175" t="s">
        <v>420</v>
      </c>
      <c r="X150" s="175" t="s">
        <v>853</v>
      </c>
      <c r="Y150" s="175" t="s">
        <v>742</v>
      </c>
      <c r="Z150" s="175" t="s">
        <v>854</v>
      </c>
      <c r="AA150" s="175" t="s">
        <v>742</v>
      </c>
      <c r="AB150" s="175" t="s">
        <v>742</v>
      </c>
      <c r="AC150" s="175" t="s">
        <v>742</v>
      </c>
      <c r="AD150" s="175" t="s">
        <v>742</v>
      </c>
      <c r="AE150" s="175" t="s">
        <v>742</v>
      </c>
      <c r="AF150" s="175" t="s">
        <v>742</v>
      </c>
      <c r="AG150" s="175" t="s">
        <v>742</v>
      </c>
      <c r="AH150" s="175" t="s">
        <v>839</v>
      </c>
      <c r="AI150" s="175" t="s">
        <v>847</v>
      </c>
      <c r="AJ150" s="175" t="s">
        <v>848</v>
      </c>
      <c r="AK150" s="175" t="s">
        <v>849</v>
      </c>
      <c r="AL150" s="175" t="s">
        <v>748</v>
      </c>
      <c r="AM150" s="175" t="s">
        <v>749</v>
      </c>
      <c r="AN150" s="175" t="s">
        <v>855</v>
      </c>
      <c r="AO150" s="175" t="s">
        <v>856</v>
      </c>
      <c r="AP150" s="175" t="s">
        <v>742</v>
      </c>
    </row>
    <row r="151" spans="1:42" s="173" customFormat="1" hidden="1" x14ac:dyDescent="0.25">
      <c r="A151" s="175" t="s">
        <v>735</v>
      </c>
      <c r="B151" s="175" t="s">
        <v>839</v>
      </c>
      <c r="C151" s="175" t="s">
        <v>841</v>
      </c>
      <c r="D151" s="175" t="s">
        <v>842</v>
      </c>
      <c r="E151" s="176" t="s">
        <v>1087</v>
      </c>
      <c r="F151" s="177">
        <v>42777</v>
      </c>
      <c r="G151" s="177">
        <v>42777</v>
      </c>
      <c r="H151" s="178">
        <v>17</v>
      </c>
      <c r="I151" s="178">
        <v>1</v>
      </c>
      <c r="J151" s="175" t="s">
        <v>843</v>
      </c>
      <c r="K151" s="175" t="s">
        <v>844</v>
      </c>
      <c r="L151" s="175" t="s">
        <v>742</v>
      </c>
      <c r="M151" s="175" t="s">
        <v>845</v>
      </c>
      <c r="N151" s="175" t="s">
        <v>874</v>
      </c>
      <c r="O151" s="179">
        <v>76979013</v>
      </c>
      <c r="P151" s="175" t="s">
        <v>846</v>
      </c>
      <c r="Q151" s="180"/>
      <c r="R151" s="175" t="s">
        <v>420</v>
      </c>
      <c r="S151" s="175" t="s">
        <v>420</v>
      </c>
      <c r="T151" s="175" t="s">
        <v>432</v>
      </c>
      <c r="U151" s="175" t="s">
        <v>742</v>
      </c>
      <c r="V151" s="175" t="s">
        <v>742</v>
      </c>
      <c r="W151" s="175" t="s">
        <v>420</v>
      </c>
      <c r="X151" s="181" t="s">
        <v>742</v>
      </c>
      <c r="Y151" s="175" t="s">
        <v>742</v>
      </c>
      <c r="Z151" s="181" t="s">
        <v>742</v>
      </c>
      <c r="AA151" s="175" t="s">
        <v>742</v>
      </c>
      <c r="AB151" s="175" t="s">
        <v>742</v>
      </c>
      <c r="AC151" s="175" t="s">
        <v>742</v>
      </c>
      <c r="AD151" s="175" t="s">
        <v>742</v>
      </c>
      <c r="AE151" s="175" t="s">
        <v>742</v>
      </c>
      <c r="AF151" s="175" t="s">
        <v>742</v>
      </c>
      <c r="AG151" s="175" t="s">
        <v>742</v>
      </c>
      <c r="AH151" s="175" t="s">
        <v>839</v>
      </c>
      <c r="AI151" s="175" t="s">
        <v>847</v>
      </c>
      <c r="AJ151" s="175" t="s">
        <v>848</v>
      </c>
      <c r="AK151" s="175" t="s">
        <v>849</v>
      </c>
      <c r="AL151" s="175" t="s">
        <v>748</v>
      </c>
      <c r="AM151" s="175" t="s">
        <v>749</v>
      </c>
      <c r="AN151" s="175" t="s">
        <v>742</v>
      </c>
      <c r="AO151" s="175" t="s">
        <v>742</v>
      </c>
      <c r="AP151" s="175" t="s">
        <v>742</v>
      </c>
    </row>
    <row r="152" spans="1:42" s="173" customFormat="1" hidden="1" x14ac:dyDescent="0.25">
      <c r="A152" s="175" t="s">
        <v>735</v>
      </c>
      <c r="B152" s="175" t="s">
        <v>839</v>
      </c>
      <c r="C152" s="175" t="s">
        <v>841</v>
      </c>
      <c r="D152" s="175" t="s">
        <v>842</v>
      </c>
      <c r="E152" s="176" t="s">
        <v>1087</v>
      </c>
      <c r="F152" s="177">
        <v>42766</v>
      </c>
      <c r="G152" s="177">
        <v>42772</v>
      </c>
      <c r="H152" s="178">
        <v>11</v>
      </c>
      <c r="I152" s="178">
        <v>2</v>
      </c>
      <c r="J152" s="175" t="s">
        <v>1017</v>
      </c>
      <c r="K152" s="175" t="s">
        <v>1053</v>
      </c>
      <c r="L152" s="175" t="s">
        <v>742</v>
      </c>
      <c r="M152" s="175" t="s">
        <v>1088</v>
      </c>
      <c r="N152" s="175" t="s">
        <v>874</v>
      </c>
      <c r="O152" s="179">
        <v>431933156</v>
      </c>
      <c r="P152" s="175" t="s">
        <v>64</v>
      </c>
      <c r="Q152" s="180">
        <v>431933156</v>
      </c>
      <c r="R152" s="175" t="s">
        <v>420</v>
      </c>
      <c r="S152" s="175" t="s">
        <v>420</v>
      </c>
      <c r="T152" s="175" t="s">
        <v>432</v>
      </c>
      <c r="U152" s="175" t="s">
        <v>742</v>
      </c>
      <c r="V152" s="175" t="s">
        <v>742</v>
      </c>
      <c r="W152" s="175" t="s">
        <v>420</v>
      </c>
      <c r="X152" s="175" t="s">
        <v>853</v>
      </c>
      <c r="Y152" s="175" t="s">
        <v>742</v>
      </c>
      <c r="Z152" s="175" t="s">
        <v>854</v>
      </c>
      <c r="AA152" s="175" t="s">
        <v>742</v>
      </c>
      <c r="AB152" s="175" t="s">
        <v>742</v>
      </c>
      <c r="AC152" s="175" t="s">
        <v>742</v>
      </c>
      <c r="AD152" s="175" t="s">
        <v>742</v>
      </c>
      <c r="AE152" s="175" t="s">
        <v>742</v>
      </c>
      <c r="AF152" s="175" t="s">
        <v>742</v>
      </c>
      <c r="AG152" s="175" t="s">
        <v>742</v>
      </c>
      <c r="AH152" s="175" t="s">
        <v>839</v>
      </c>
      <c r="AI152" s="175" t="s">
        <v>847</v>
      </c>
      <c r="AJ152" s="175" t="s">
        <v>848</v>
      </c>
      <c r="AK152" s="175" t="s">
        <v>849</v>
      </c>
      <c r="AL152" s="175" t="s">
        <v>748</v>
      </c>
      <c r="AM152" s="175" t="s">
        <v>749</v>
      </c>
      <c r="AN152" s="175" t="s">
        <v>855</v>
      </c>
      <c r="AO152" s="175" t="s">
        <v>856</v>
      </c>
      <c r="AP152" s="175" t="s">
        <v>742</v>
      </c>
    </row>
    <row r="153" spans="1:42" s="173" customFormat="1" hidden="1" x14ac:dyDescent="0.25">
      <c r="A153" s="175" t="s">
        <v>735</v>
      </c>
      <c r="B153" s="175" t="s">
        <v>839</v>
      </c>
      <c r="C153" s="175" t="s">
        <v>841</v>
      </c>
      <c r="D153" s="175" t="s">
        <v>842</v>
      </c>
      <c r="E153" s="176" t="s">
        <v>1087</v>
      </c>
      <c r="F153" s="177">
        <v>42766</v>
      </c>
      <c r="G153" s="177">
        <v>42772</v>
      </c>
      <c r="H153" s="178">
        <v>11</v>
      </c>
      <c r="I153" s="178">
        <v>3</v>
      </c>
      <c r="J153" s="175" t="s">
        <v>1017</v>
      </c>
      <c r="K153" s="175" t="s">
        <v>1053</v>
      </c>
      <c r="L153" s="175" t="s">
        <v>742</v>
      </c>
      <c r="M153" s="175" t="s">
        <v>1089</v>
      </c>
      <c r="N153" s="175" t="s">
        <v>874</v>
      </c>
      <c r="O153" s="179">
        <v>110038500</v>
      </c>
      <c r="P153" s="175" t="s">
        <v>64</v>
      </c>
      <c r="Q153" s="180">
        <v>110038500</v>
      </c>
      <c r="R153" s="175" t="s">
        <v>420</v>
      </c>
      <c r="S153" s="175" t="s">
        <v>420</v>
      </c>
      <c r="T153" s="175" t="s">
        <v>432</v>
      </c>
      <c r="U153" s="175" t="s">
        <v>742</v>
      </c>
      <c r="V153" s="175" t="s">
        <v>742</v>
      </c>
      <c r="W153" s="175" t="s">
        <v>420</v>
      </c>
      <c r="X153" s="175" t="s">
        <v>853</v>
      </c>
      <c r="Y153" s="175" t="s">
        <v>742</v>
      </c>
      <c r="Z153" s="175" t="s">
        <v>854</v>
      </c>
      <c r="AA153" s="175" t="s">
        <v>742</v>
      </c>
      <c r="AB153" s="175" t="s">
        <v>742</v>
      </c>
      <c r="AC153" s="175" t="s">
        <v>742</v>
      </c>
      <c r="AD153" s="175" t="s">
        <v>742</v>
      </c>
      <c r="AE153" s="175" t="s">
        <v>742</v>
      </c>
      <c r="AF153" s="175" t="s">
        <v>742</v>
      </c>
      <c r="AG153" s="175" t="s">
        <v>742</v>
      </c>
      <c r="AH153" s="175" t="s">
        <v>839</v>
      </c>
      <c r="AI153" s="175" t="s">
        <v>847</v>
      </c>
      <c r="AJ153" s="175" t="s">
        <v>848</v>
      </c>
      <c r="AK153" s="175" t="s">
        <v>849</v>
      </c>
      <c r="AL153" s="175" t="s">
        <v>748</v>
      </c>
      <c r="AM153" s="175" t="s">
        <v>749</v>
      </c>
      <c r="AN153" s="175" t="s">
        <v>855</v>
      </c>
      <c r="AO153" s="175" t="s">
        <v>856</v>
      </c>
      <c r="AP153" s="175" t="s">
        <v>742</v>
      </c>
    </row>
    <row r="154" spans="1:42" s="173" customFormat="1" hidden="1" x14ac:dyDescent="0.25">
      <c r="A154" s="175" t="s">
        <v>735</v>
      </c>
      <c r="B154" s="175" t="s">
        <v>839</v>
      </c>
      <c r="C154" s="175" t="s">
        <v>841</v>
      </c>
      <c r="D154" s="175" t="s">
        <v>842</v>
      </c>
      <c r="E154" s="176" t="s">
        <v>1087</v>
      </c>
      <c r="F154" s="177">
        <v>42766</v>
      </c>
      <c r="G154" s="177">
        <v>42772</v>
      </c>
      <c r="H154" s="178">
        <v>11</v>
      </c>
      <c r="I154" s="178">
        <v>9</v>
      </c>
      <c r="J154" s="175" t="s">
        <v>1017</v>
      </c>
      <c r="K154" s="175" t="s">
        <v>1053</v>
      </c>
      <c r="L154" s="175" t="s">
        <v>742</v>
      </c>
      <c r="M154" s="175" t="s">
        <v>1090</v>
      </c>
      <c r="N154" s="175" t="s">
        <v>874</v>
      </c>
      <c r="O154" s="179">
        <v>60804000</v>
      </c>
      <c r="P154" s="175" t="s">
        <v>64</v>
      </c>
      <c r="Q154" s="180">
        <v>60804000</v>
      </c>
      <c r="R154" s="175" t="s">
        <v>420</v>
      </c>
      <c r="S154" s="175" t="s">
        <v>420</v>
      </c>
      <c r="T154" s="175" t="s">
        <v>432</v>
      </c>
      <c r="U154" s="175" t="s">
        <v>742</v>
      </c>
      <c r="V154" s="175" t="s">
        <v>742</v>
      </c>
      <c r="W154" s="175" t="s">
        <v>420</v>
      </c>
      <c r="X154" s="175" t="s">
        <v>853</v>
      </c>
      <c r="Y154" s="175" t="s">
        <v>742</v>
      </c>
      <c r="Z154" s="175" t="s">
        <v>854</v>
      </c>
      <c r="AA154" s="175" t="s">
        <v>742</v>
      </c>
      <c r="AB154" s="175" t="s">
        <v>742</v>
      </c>
      <c r="AC154" s="175" t="s">
        <v>742</v>
      </c>
      <c r="AD154" s="175" t="s">
        <v>742</v>
      </c>
      <c r="AE154" s="175" t="s">
        <v>742</v>
      </c>
      <c r="AF154" s="175" t="s">
        <v>742</v>
      </c>
      <c r="AG154" s="175" t="s">
        <v>742</v>
      </c>
      <c r="AH154" s="175" t="s">
        <v>839</v>
      </c>
      <c r="AI154" s="175" t="s">
        <v>847</v>
      </c>
      <c r="AJ154" s="175" t="s">
        <v>848</v>
      </c>
      <c r="AK154" s="175" t="s">
        <v>849</v>
      </c>
      <c r="AL154" s="175" t="s">
        <v>748</v>
      </c>
      <c r="AM154" s="175" t="s">
        <v>749</v>
      </c>
      <c r="AN154" s="175" t="s">
        <v>855</v>
      </c>
      <c r="AO154" s="175" t="s">
        <v>856</v>
      </c>
      <c r="AP154" s="175" t="s">
        <v>742</v>
      </c>
    </row>
    <row r="155" spans="1:42" s="173" customFormat="1" x14ac:dyDescent="0.25">
      <c r="A155" s="175" t="s">
        <v>735</v>
      </c>
      <c r="B155" s="175" t="s">
        <v>839</v>
      </c>
      <c r="C155" s="175" t="s">
        <v>841</v>
      </c>
      <c r="D155" s="175" t="s">
        <v>842</v>
      </c>
      <c r="E155" s="176" t="s">
        <v>1087</v>
      </c>
      <c r="F155" s="177">
        <v>42766</v>
      </c>
      <c r="G155" s="177">
        <v>42772</v>
      </c>
      <c r="H155" s="178">
        <v>11</v>
      </c>
      <c r="I155" s="178">
        <v>24</v>
      </c>
      <c r="J155" s="175" t="s">
        <v>859</v>
      </c>
      <c r="K155" s="175" t="s">
        <v>1053</v>
      </c>
      <c r="L155" s="175" t="s">
        <v>742</v>
      </c>
      <c r="M155" s="175" t="s">
        <v>1091</v>
      </c>
      <c r="N155" s="175" t="s">
        <v>742</v>
      </c>
      <c r="O155" s="179">
        <v>-61386364</v>
      </c>
      <c r="P155" s="175" t="s">
        <v>846</v>
      </c>
      <c r="Q155" s="180">
        <v>-2701</v>
      </c>
      <c r="R155" s="175" t="s">
        <v>420</v>
      </c>
      <c r="S155" s="175" t="s">
        <v>420</v>
      </c>
      <c r="T155" s="175" t="s">
        <v>432</v>
      </c>
      <c r="U155" s="175" t="s">
        <v>742</v>
      </c>
      <c r="V155" s="175" t="s">
        <v>742</v>
      </c>
      <c r="W155" s="175" t="s">
        <v>420</v>
      </c>
      <c r="X155" s="175" t="s">
        <v>853</v>
      </c>
      <c r="Y155" s="175" t="s">
        <v>742</v>
      </c>
      <c r="Z155" s="175" t="s">
        <v>865</v>
      </c>
      <c r="AA155" s="175" t="s">
        <v>742</v>
      </c>
      <c r="AB155" s="175" t="s">
        <v>742</v>
      </c>
      <c r="AC155" s="175" t="s">
        <v>742</v>
      </c>
      <c r="AD155" s="175" t="s">
        <v>742</v>
      </c>
      <c r="AE155" s="175" t="s">
        <v>742</v>
      </c>
      <c r="AF155" s="175" t="s">
        <v>742</v>
      </c>
      <c r="AG155" s="175" t="s">
        <v>742</v>
      </c>
      <c r="AH155" s="175" t="s">
        <v>839</v>
      </c>
      <c r="AI155" s="175" t="s">
        <v>847</v>
      </c>
      <c r="AJ155" s="175" t="s">
        <v>848</v>
      </c>
      <c r="AK155" s="175" t="s">
        <v>849</v>
      </c>
      <c r="AL155" s="175" t="s">
        <v>748</v>
      </c>
      <c r="AM155" s="175" t="s">
        <v>749</v>
      </c>
      <c r="AN155" s="175" t="s">
        <v>855</v>
      </c>
      <c r="AO155" s="175" t="s">
        <v>856</v>
      </c>
      <c r="AP155" s="175" t="s">
        <v>742</v>
      </c>
    </row>
    <row r="156" spans="1:42" s="173" customFormat="1" hidden="1" x14ac:dyDescent="0.25">
      <c r="A156" s="175" t="s">
        <v>735</v>
      </c>
      <c r="B156" s="175" t="s">
        <v>839</v>
      </c>
      <c r="C156" s="175" t="s">
        <v>841</v>
      </c>
      <c r="D156" s="175" t="s">
        <v>842</v>
      </c>
      <c r="E156" s="176" t="s">
        <v>1087</v>
      </c>
      <c r="F156" s="177">
        <v>42766</v>
      </c>
      <c r="G156" s="177">
        <v>42772</v>
      </c>
      <c r="H156" s="178">
        <v>11</v>
      </c>
      <c r="I156" s="178">
        <v>25</v>
      </c>
      <c r="J156" s="175" t="s">
        <v>859</v>
      </c>
      <c r="K156" s="175" t="s">
        <v>1053</v>
      </c>
      <c r="L156" s="175" t="s">
        <v>742</v>
      </c>
      <c r="M156" s="175" t="s">
        <v>1092</v>
      </c>
      <c r="N156" s="175" t="s">
        <v>742</v>
      </c>
      <c r="O156" s="179">
        <v>-70657357</v>
      </c>
      <c r="P156" s="175" t="s">
        <v>846</v>
      </c>
      <c r="Q156" s="180">
        <v>-3108.92</v>
      </c>
      <c r="R156" s="175" t="s">
        <v>420</v>
      </c>
      <c r="S156" s="175" t="s">
        <v>420</v>
      </c>
      <c r="T156" s="175" t="s">
        <v>432</v>
      </c>
      <c r="U156" s="175" t="s">
        <v>742</v>
      </c>
      <c r="V156" s="175" t="s">
        <v>742</v>
      </c>
      <c r="W156" s="175" t="s">
        <v>420</v>
      </c>
      <c r="X156" s="175" t="s">
        <v>853</v>
      </c>
      <c r="Y156" s="175" t="s">
        <v>742</v>
      </c>
      <c r="Z156" s="175" t="s">
        <v>867</v>
      </c>
      <c r="AA156" s="175" t="s">
        <v>742</v>
      </c>
      <c r="AB156" s="175" t="s">
        <v>742</v>
      </c>
      <c r="AC156" s="175" t="s">
        <v>742</v>
      </c>
      <c r="AD156" s="175" t="s">
        <v>742</v>
      </c>
      <c r="AE156" s="175" t="s">
        <v>742</v>
      </c>
      <c r="AF156" s="175" t="s">
        <v>742</v>
      </c>
      <c r="AG156" s="175" t="s">
        <v>742</v>
      </c>
      <c r="AH156" s="175" t="s">
        <v>839</v>
      </c>
      <c r="AI156" s="175" t="s">
        <v>847</v>
      </c>
      <c r="AJ156" s="175" t="s">
        <v>848</v>
      </c>
      <c r="AK156" s="175" t="s">
        <v>849</v>
      </c>
      <c r="AL156" s="175" t="s">
        <v>748</v>
      </c>
      <c r="AM156" s="175" t="s">
        <v>749</v>
      </c>
      <c r="AN156" s="175" t="s">
        <v>855</v>
      </c>
      <c r="AO156" s="175" t="s">
        <v>856</v>
      </c>
      <c r="AP156" s="175" t="s">
        <v>742</v>
      </c>
    </row>
    <row r="157" spans="1:42" s="173" customFormat="1" hidden="1" x14ac:dyDescent="0.25">
      <c r="A157" s="175" t="s">
        <v>735</v>
      </c>
      <c r="B157" s="175" t="s">
        <v>839</v>
      </c>
      <c r="C157" s="175" t="s">
        <v>841</v>
      </c>
      <c r="D157" s="175" t="s">
        <v>842</v>
      </c>
      <c r="E157" s="176" t="s">
        <v>1087</v>
      </c>
      <c r="F157" s="177">
        <v>42766</v>
      </c>
      <c r="G157" s="177">
        <v>42765</v>
      </c>
      <c r="H157" s="178">
        <v>10</v>
      </c>
      <c r="I157" s="178">
        <v>4</v>
      </c>
      <c r="J157" s="175" t="s">
        <v>859</v>
      </c>
      <c r="K157" s="175" t="s">
        <v>1053</v>
      </c>
      <c r="L157" s="175" t="s">
        <v>742</v>
      </c>
      <c r="M157" s="175" t="s">
        <v>1082</v>
      </c>
      <c r="N157" s="175" t="s">
        <v>874</v>
      </c>
      <c r="O157" s="179">
        <v>-101647885</v>
      </c>
      <c r="P157" s="175" t="s">
        <v>64</v>
      </c>
      <c r="Q157" s="180">
        <v>-101647885</v>
      </c>
      <c r="R157" s="175" t="s">
        <v>420</v>
      </c>
      <c r="S157" s="175" t="s">
        <v>420</v>
      </c>
      <c r="T157" s="175" t="s">
        <v>432</v>
      </c>
      <c r="U157" s="175" t="s">
        <v>742</v>
      </c>
      <c r="V157" s="175" t="s">
        <v>742</v>
      </c>
      <c r="W157" s="175" t="s">
        <v>420</v>
      </c>
      <c r="X157" s="175" t="s">
        <v>853</v>
      </c>
      <c r="Y157" s="175" t="s">
        <v>742</v>
      </c>
      <c r="Z157" s="175" t="s">
        <v>854</v>
      </c>
      <c r="AA157" s="175" t="s">
        <v>742</v>
      </c>
      <c r="AB157" s="175" t="s">
        <v>742</v>
      </c>
      <c r="AC157" s="175" t="s">
        <v>742</v>
      </c>
      <c r="AD157" s="175" t="s">
        <v>742</v>
      </c>
      <c r="AE157" s="175" t="s">
        <v>1093</v>
      </c>
      <c r="AF157" s="175" t="s">
        <v>742</v>
      </c>
      <c r="AG157" s="175" t="s">
        <v>742</v>
      </c>
      <c r="AH157" s="175" t="s">
        <v>839</v>
      </c>
      <c r="AI157" s="175" t="s">
        <v>847</v>
      </c>
      <c r="AJ157" s="175" t="s">
        <v>848</v>
      </c>
      <c r="AK157" s="175" t="s">
        <v>849</v>
      </c>
      <c r="AL157" s="175" t="s">
        <v>748</v>
      </c>
      <c r="AM157" s="175" t="s">
        <v>749</v>
      </c>
      <c r="AN157" s="175" t="s">
        <v>855</v>
      </c>
      <c r="AO157" s="175" t="s">
        <v>856</v>
      </c>
      <c r="AP157" s="175" t="s">
        <v>742</v>
      </c>
    </row>
    <row r="158" spans="1:42" s="173" customFormat="1" hidden="1" x14ac:dyDescent="0.25">
      <c r="A158" s="175" t="s">
        <v>735</v>
      </c>
      <c r="B158" s="175" t="s">
        <v>839</v>
      </c>
      <c r="C158" s="175" t="s">
        <v>841</v>
      </c>
      <c r="D158" s="175" t="s">
        <v>842</v>
      </c>
      <c r="E158" s="176" t="s">
        <v>1087</v>
      </c>
      <c r="F158" s="177">
        <v>42766</v>
      </c>
      <c r="G158" s="177">
        <v>42765</v>
      </c>
      <c r="H158" s="178">
        <v>10</v>
      </c>
      <c r="I158" s="178">
        <v>8</v>
      </c>
      <c r="J158" s="175" t="s">
        <v>859</v>
      </c>
      <c r="K158" s="175" t="s">
        <v>1053</v>
      </c>
      <c r="L158" s="175" t="s">
        <v>742</v>
      </c>
      <c r="M158" s="175" t="s">
        <v>1082</v>
      </c>
      <c r="N158" s="175" t="s">
        <v>874</v>
      </c>
      <c r="O158" s="179">
        <v>-11052635</v>
      </c>
      <c r="P158" s="175" t="s">
        <v>64</v>
      </c>
      <c r="Q158" s="180">
        <v>-11052635</v>
      </c>
      <c r="R158" s="175" t="s">
        <v>420</v>
      </c>
      <c r="S158" s="175" t="s">
        <v>420</v>
      </c>
      <c r="T158" s="175" t="s">
        <v>432</v>
      </c>
      <c r="U158" s="175" t="s">
        <v>742</v>
      </c>
      <c r="V158" s="175" t="s">
        <v>742</v>
      </c>
      <c r="W158" s="175" t="s">
        <v>420</v>
      </c>
      <c r="X158" s="175" t="s">
        <v>853</v>
      </c>
      <c r="Y158" s="175" t="s">
        <v>742</v>
      </c>
      <c r="Z158" s="175" t="s">
        <v>854</v>
      </c>
      <c r="AA158" s="175" t="s">
        <v>742</v>
      </c>
      <c r="AB158" s="175" t="s">
        <v>742</v>
      </c>
      <c r="AC158" s="175" t="s">
        <v>742</v>
      </c>
      <c r="AD158" s="175" t="s">
        <v>742</v>
      </c>
      <c r="AE158" s="175" t="s">
        <v>1094</v>
      </c>
      <c r="AF158" s="175" t="s">
        <v>742</v>
      </c>
      <c r="AG158" s="175" t="s">
        <v>742</v>
      </c>
      <c r="AH158" s="175" t="s">
        <v>839</v>
      </c>
      <c r="AI158" s="175" t="s">
        <v>847</v>
      </c>
      <c r="AJ158" s="175" t="s">
        <v>848</v>
      </c>
      <c r="AK158" s="175" t="s">
        <v>849</v>
      </c>
      <c r="AL158" s="175" t="s">
        <v>748</v>
      </c>
      <c r="AM158" s="175" t="s">
        <v>749</v>
      </c>
      <c r="AN158" s="175" t="s">
        <v>855</v>
      </c>
      <c r="AO158" s="175" t="s">
        <v>856</v>
      </c>
      <c r="AP158" s="175" t="s">
        <v>742</v>
      </c>
    </row>
    <row r="159" spans="1:42" s="173" customFormat="1" hidden="1" x14ac:dyDescent="0.25">
      <c r="A159" s="175" t="s">
        <v>735</v>
      </c>
      <c r="B159" s="175" t="s">
        <v>839</v>
      </c>
      <c r="C159" s="175" t="s">
        <v>841</v>
      </c>
      <c r="D159" s="175" t="s">
        <v>842</v>
      </c>
      <c r="E159" s="176" t="s">
        <v>1087</v>
      </c>
      <c r="F159" s="177">
        <v>42766</v>
      </c>
      <c r="G159" s="177">
        <v>42765</v>
      </c>
      <c r="H159" s="178">
        <v>10</v>
      </c>
      <c r="I159" s="178">
        <v>10</v>
      </c>
      <c r="J159" s="175" t="s">
        <v>859</v>
      </c>
      <c r="K159" s="175" t="s">
        <v>1053</v>
      </c>
      <c r="L159" s="175" t="s">
        <v>742</v>
      </c>
      <c r="M159" s="175" t="s">
        <v>1082</v>
      </c>
      <c r="N159" s="175" t="s">
        <v>874</v>
      </c>
      <c r="O159" s="179">
        <v>-110038500</v>
      </c>
      <c r="P159" s="175" t="s">
        <v>64</v>
      </c>
      <c r="Q159" s="180">
        <v>-110038500</v>
      </c>
      <c r="R159" s="175" t="s">
        <v>420</v>
      </c>
      <c r="S159" s="175" t="s">
        <v>420</v>
      </c>
      <c r="T159" s="175" t="s">
        <v>432</v>
      </c>
      <c r="U159" s="175" t="s">
        <v>742</v>
      </c>
      <c r="V159" s="175" t="s">
        <v>742</v>
      </c>
      <c r="W159" s="175" t="s">
        <v>420</v>
      </c>
      <c r="X159" s="175" t="s">
        <v>853</v>
      </c>
      <c r="Y159" s="175" t="s">
        <v>742</v>
      </c>
      <c r="Z159" s="175" t="s">
        <v>854</v>
      </c>
      <c r="AA159" s="175" t="s">
        <v>742</v>
      </c>
      <c r="AB159" s="175" t="s">
        <v>742</v>
      </c>
      <c r="AC159" s="175" t="s">
        <v>742</v>
      </c>
      <c r="AD159" s="175" t="s">
        <v>742</v>
      </c>
      <c r="AE159" s="175" t="s">
        <v>1095</v>
      </c>
      <c r="AF159" s="175" t="s">
        <v>742</v>
      </c>
      <c r="AG159" s="175" t="s">
        <v>742</v>
      </c>
      <c r="AH159" s="175" t="s">
        <v>839</v>
      </c>
      <c r="AI159" s="175" t="s">
        <v>847</v>
      </c>
      <c r="AJ159" s="175" t="s">
        <v>848</v>
      </c>
      <c r="AK159" s="175" t="s">
        <v>849</v>
      </c>
      <c r="AL159" s="175" t="s">
        <v>748</v>
      </c>
      <c r="AM159" s="175" t="s">
        <v>749</v>
      </c>
      <c r="AN159" s="175" t="s">
        <v>855</v>
      </c>
      <c r="AO159" s="175" t="s">
        <v>856</v>
      </c>
      <c r="AP159" s="175" t="s">
        <v>742</v>
      </c>
    </row>
    <row r="160" spans="1:42" s="173" customFormat="1" hidden="1" x14ac:dyDescent="0.25">
      <c r="A160" s="175" t="s">
        <v>735</v>
      </c>
      <c r="B160" s="175" t="s">
        <v>839</v>
      </c>
      <c r="C160" s="175" t="s">
        <v>841</v>
      </c>
      <c r="D160" s="175" t="s">
        <v>842</v>
      </c>
      <c r="E160" s="176" t="s">
        <v>1087</v>
      </c>
      <c r="F160" s="177">
        <v>42766</v>
      </c>
      <c r="G160" s="177">
        <v>42765</v>
      </c>
      <c r="H160" s="178">
        <v>5</v>
      </c>
      <c r="I160" s="178">
        <v>55</v>
      </c>
      <c r="J160" s="175" t="s">
        <v>850</v>
      </c>
      <c r="K160" s="175" t="s">
        <v>1053</v>
      </c>
      <c r="L160" s="175" t="s">
        <v>742</v>
      </c>
      <c r="M160" s="175" t="s">
        <v>1083</v>
      </c>
      <c r="N160" s="175" t="s">
        <v>874</v>
      </c>
      <c r="O160" s="179">
        <v>-30306000</v>
      </c>
      <c r="P160" s="175" t="s">
        <v>64</v>
      </c>
      <c r="Q160" s="180">
        <v>-30306000</v>
      </c>
      <c r="R160" s="175" t="s">
        <v>420</v>
      </c>
      <c r="S160" s="175" t="s">
        <v>420</v>
      </c>
      <c r="T160" s="175" t="s">
        <v>432</v>
      </c>
      <c r="U160" s="175" t="s">
        <v>742</v>
      </c>
      <c r="V160" s="175" t="s">
        <v>742</v>
      </c>
      <c r="W160" s="175" t="s">
        <v>420</v>
      </c>
      <c r="X160" s="175" t="s">
        <v>853</v>
      </c>
      <c r="Y160" s="175" t="s">
        <v>742</v>
      </c>
      <c r="Z160" s="175" t="s">
        <v>854</v>
      </c>
      <c r="AA160" s="175" t="s">
        <v>742</v>
      </c>
      <c r="AB160" s="175" t="s">
        <v>742</v>
      </c>
      <c r="AC160" s="175" t="s">
        <v>742</v>
      </c>
      <c r="AD160" s="175" t="s">
        <v>742</v>
      </c>
      <c r="AE160" s="175" t="s">
        <v>1096</v>
      </c>
      <c r="AF160" s="175" t="s">
        <v>742</v>
      </c>
      <c r="AG160" s="175" t="s">
        <v>742</v>
      </c>
      <c r="AH160" s="175" t="s">
        <v>839</v>
      </c>
      <c r="AI160" s="175" t="s">
        <v>847</v>
      </c>
      <c r="AJ160" s="175" t="s">
        <v>848</v>
      </c>
      <c r="AK160" s="175" t="s">
        <v>849</v>
      </c>
      <c r="AL160" s="175" t="s">
        <v>748</v>
      </c>
      <c r="AM160" s="175" t="s">
        <v>749</v>
      </c>
      <c r="AN160" s="175" t="s">
        <v>855</v>
      </c>
      <c r="AO160" s="175" t="s">
        <v>856</v>
      </c>
      <c r="AP160" s="175" t="s">
        <v>742</v>
      </c>
    </row>
    <row r="161" spans="1:42" s="173" customFormat="1" hidden="1" x14ac:dyDescent="0.25">
      <c r="A161" s="175" t="s">
        <v>735</v>
      </c>
      <c r="B161" s="175" t="s">
        <v>839</v>
      </c>
      <c r="C161" s="175" t="s">
        <v>841</v>
      </c>
      <c r="D161" s="175" t="s">
        <v>842</v>
      </c>
      <c r="E161" s="176" t="s">
        <v>1087</v>
      </c>
      <c r="F161" s="177">
        <v>42766</v>
      </c>
      <c r="G161" s="177">
        <v>42765</v>
      </c>
      <c r="H161" s="178">
        <v>5</v>
      </c>
      <c r="I161" s="178">
        <v>114</v>
      </c>
      <c r="J161" s="175" t="s">
        <v>850</v>
      </c>
      <c r="K161" s="175" t="s">
        <v>1053</v>
      </c>
      <c r="L161" s="175" t="s">
        <v>742</v>
      </c>
      <c r="M161" s="175" t="s">
        <v>1084</v>
      </c>
      <c r="N161" s="175" t="s">
        <v>874</v>
      </c>
      <c r="O161" s="179">
        <v>-30498000</v>
      </c>
      <c r="P161" s="175" t="s">
        <v>64</v>
      </c>
      <c r="Q161" s="180">
        <v>-30498000</v>
      </c>
      <c r="R161" s="175" t="s">
        <v>420</v>
      </c>
      <c r="S161" s="175" t="s">
        <v>420</v>
      </c>
      <c r="T161" s="175" t="s">
        <v>432</v>
      </c>
      <c r="U161" s="175" t="s">
        <v>742</v>
      </c>
      <c r="V161" s="175" t="s">
        <v>742</v>
      </c>
      <c r="W161" s="175" t="s">
        <v>420</v>
      </c>
      <c r="X161" s="175" t="s">
        <v>853</v>
      </c>
      <c r="Y161" s="175" t="s">
        <v>742</v>
      </c>
      <c r="Z161" s="175" t="s">
        <v>854</v>
      </c>
      <c r="AA161" s="175" t="s">
        <v>742</v>
      </c>
      <c r="AB161" s="175" t="s">
        <v>742</v>
      </c>
      <c r="AC161" s="175" t="s">
        <v>742</v>
      </c>
      <c r="AD161" s="175" t="s">
        <v>742</v>
      </c>
      <c r="AE161" s="175" t="s">
        <v>1097</v>
      </c>
      <c r="AF161" s="175" t="s">
        <v>742</v>
      </c>
      <c r="AG161" s="175" t="s">
        <v>742</v>
      </c>
      <c r="AH161" s="175" t="s">
        <v>839</v>
      </c>
      <c r="AI161" s="175" t="s">
        <v>847</v>
      </c>
      <c r="AJ161" s="175" t="s">
        <v>848</v>
      </c>
      <c r="AK161" s="175" t="s">
        <v>849</v>
      </c>
      <c r="AL161" s="175" t="s">
        <v>748</v>
      </c>
      <c r="AM161" s="175" t="s">
        <v>749</v>
      </c>
      <c r="AN161" s="175" t="s">
        <v>855</v>
      </c>
      <c r="AO161" s="175" t="s">
        <v>856</v>
      </c>
      <c r="AP161" s="175" t="s">
        <v>742</v>
      </c>
    </row>
    <row r="162" spans="1:42" s="173" customFormat="1" hidden="1" x14ac:dyDescent="0.25">
      <c r="A162" s="175" t="s">
        <v>735</v>
      </c>
      <c r="B162" s="175" t="s">
        <v>839</v>
      </c>
      <c r="C162" s="175" t="s">
        <v>841</v>
      </c>
      <c r="D162" s="175" t="s">
        <v>842</v>
      </c>
      <c r="E162" s="176" t="s">
        <v>1087</v>
      </c>
      <c r="F162" s="177">
        <v>42766</v>
      </c>
      <c r="G162" s="177">
        <v>42765</v>
      </c>
      <c r="H162" s="178">
        <v>5</v>
      </c>
      <c r="I162" s="178">
        <v>115</v>
      </c>
      <c r="J162" s="175" t="s">
        <v>850</v>
      </c>
      <c r="K162" s="175" t="s">
        <v>1053</v>
      </c>
      <c r="L162" s="175" t="s">
        <v>742</v>
      </c>
      <c r="M162" s="175" t="s">
        <v>1084</v>
      </c>
      <c r="N162" s="175" t="s">
        <v>874</v>
      </c>
      <c r="O162" s="179">
        <v>-2870460</v>
      </c>
      <c r="P162" s="175" t="s">
        <v>64</v>
      </c>
      <c r="Q162" s="180">
        <v>-2870460</v>
      </c>
      <c r="R162" s="175" t="s">
        <v>420</v>
      </c>
      <c r="S162" s="175" t="s">
        <v>420</v>
      </c>
      <c r="T162" s="175" t="s">
        <v>432</v>
      </c>
      <c r="U162" s="175" t="s">
        <v>742</v>
      </c>
      <c r="V162" s="175" t="s">
        <v>742</v>
      </c>
      <c r="W162" s="175" t="s">
        <v>420</v>
      </c>
      <c r="X162" s="175" t="s">
        <v>853</v>
      </c>
      <c r="Y162" s="175" t="s">
        <v>742</v>
      </c>
      <c r="Z162" s="175" t="s">
        <v>854</v>
      </c>
      <c r="AA162" s="175" t="s">
        <v>742</v>
      </c>
      <c r="AB162" s="175" t="s">
        <v>742</v>
      </c>
      <c r="AC162" s="175" t="s">
        <v>742</v>
      </c>
      <c r="AD162" s="175" t="s">
        <v>742</v>
      </c>
      <c r="AE162" s="175" t="s">
        <v>1098</v>
      </c>
      <c r="AF162" s="175" t="s">
        <v>742</v>
      </c>
      <c r="AG162" s="175" t="s">
        <v>742</v>
      </c>
      <c r="AH162" s="175" t="s">
        <v>839</v>
      </c>
      <c r="AI162" s="175" t="s">
        <v>847</v>
      </c>
      <c r="AJ162" s="175" t="s">
        <v>848</v>
      </c>
      <c r="AK162" s="175" t="s">
        <v>849</v>
      </c>
      <c r="AL162" s="175" t="s">
        <v>748</v>
      </c>
      <c r="AM162" s="175" t="s">
        <v>749</v>
      </c>
      <c r="AN162" s="175" t="s">
        <v>855</v>
      </c>
      <c r="AO162" s="175" t="s">
        <v>856</v>
      </c>
      <c r="AP162" s="175" t="s">
        <v>742</v>
      </c>
    </row>
    <row r="163" spans="1:42" s="173" customFormat="1" ht="10.5" x14ac:dyDescent="0.25">
      <c r="A163" s="169"/>
      <c r="B163" s="169"/>
      <c r="C163" s="169"/>
      <c r="D163" s="169"/>
      <c r="E163" s="169"/>
      <c r="F163" s="170"/>
      <c r="G163" s="170"/>
      <c r="H163" s="171"/>
      <c r="I163" s="171"/>
      <c r="J163" s="169"/>
      <c r="K163" s="169"/>
      <c r="L163" s="169"/>
      <c r="M163" s="169"/>
      <c r="N163" s="169"/>
      <c r="O163" s="172"/>
      <c r="P163" s="169"/>
      <c r="Q163" s="172"/>
      <c r="R163" s="169"/>
      <c r="S163" s="169"/>
      <c r="T163" s="169"/>
      <c r="U163" s="169"/>
      <c r="V163" s="169"/>
      <c r="W163" s="169"/>
      <c r="X163" s="169"/>
      <c r="Y163" s="169"/>
      <c r="Z163" s="169"/>
      <c r="AA163" s="169"/>
      <c r="AB163" s="169"/>
      <c r="AC163" s="169"/>
      <c r="AD163" s="169"/>
      <c r="AE163" s="169"/>
      <c r="AF163" s="169"/>
      <c r="AG163" s="169"/>
      <c r="AH163" s="169"/>
      <c r="AI163" s="169"/>
      <c r="AJ163" s="169"/>
      <c r="AK163" s="169"/>
      <c r="AL163" s="169"/>
      <c r="AM163" s="169"/>
      <c r="AN163" s="169"/>
      <c r="AO163" s="169"/>
      <c r="AP163" s="169"/>
    </row>
    <row r="164" spans="1:42" s="173" customFormat="1" ht="10.5" x14ac:dyDescent="0.25">
      <c r="A164" s="169"/>
      <c r="B164" s="169"/>
      <c r="C164" s="169"/>
      <c r="D164" s="169"/>
      <c r="E164" s="169"/>
      <c r="F164" s="170"/>
      <c r="G164" s="170"/>
      <c r="H164" s="171"/>
      <c r="I164" s="171"/>
      <c r="J164" s="169"/>
      <c r="K164" s="169"/>
      <c r="L164" s="169"/>
      <c r="M164" s="169"/>
      <c r="N164" s="169"/>
      <c r="O164" s="172"/>
      <c r="P164" s="169"/>
      <c r="Q164" s="172"/>
      <c r="R164" s="169"/>
      <c r="S164" s="169"/>
      <c r="T164" s="169"/>
      <c r="U164" s="169"/>
      <c r="V164" s="169"/>
      <c r="W164" s="169"/>
      <c r="X164" s="169"/>
      <c r="Y164" s="169"/>
      <c r="Z164" s="169"/>
      <c r="AA164" s="169"/>
      <c r="AB164" s="169"/>
      <c r="AC164" s="169"/>
      <c r="AD164" s="169"/>
      <c r="AE164" s="169"/>
      <c r="AF164" s="169"/>
      <c r="AG164" s="169"/>
      <c r="AH164" s="169"/>
      <c r="AI164" s="169"/>
      <c r="AJ164" s="169"/>
      <c r="AK164" s="169"/>
      <c r="AL164" s="169"/>
      <c r="AM164" s="169"/>
      <c r="AN164" s="169"/>
      <c r="AO164" s="169"/>
      <c r="AP164" s="169"/>
    </row>
    <row r="165" spans="1:42" s="173" customFormat="1" ht="10.5" x14ac:dyDescent="0.25">
      <c r="A165" s="169"/>
      <c r="B165" s="169"/>
      <c r="C165" s="169"/>
      <c r="D165" s="169"/>
      <c r="E165" s="169"/>
      <c r="F165" s="170"/>
      <c r="G165" s="170"/>
      <c r="H165" s="171"/>
      <c r="I165" s="171"/>
      <c r="J165" s="169"/>
      <c r="K165" s="169"/>
      <c r="L165" s="169"/>
      <c r="M165" s="169"/>
      <c r="N165" s="169"/>
      <c r="O165" s="172"/>
      <c r="P165" s="169"/>
      <c r="Q165" s="172"/>
      <c r="R165" s="169"/>
      <c r="S165" s="169"/>
      <c r="T165" s="169"/>
      <c r="U165" s="169"/>
      <c r="V165" s="169"/>
      <c r="W165" s="169"/>
      <c r="X165" s="169"/>
      <c r="Y165" s="169"/>
      <c r="Z165" s="169"/>
      <c r="AA165" s="169"/>
      <c r="AB165" s="169"/>
      <c r="AC165" s="169"/>
      <c r="AD165" s="169"/>
      <c r="AE165" s="169"/>
      <c r="AF165" s="169"/>
      <c r="AG165" s="169"/>
      <c r="AH165" s="169"/>
      <c r="AI165" s="169"/>
      <c r="AJ165" s="169"/>
      <c r="AK165" s="169"/>
      <c r="AL165" s="169"/>
      <c r="AM165" s="169"/>
      <c r="AN165" s="169"/>
      <c r="AO165" s="169"/>
      <c r="AP165" s="169"/>
    </row>
    <row r="166" spans="1:42" s="173" customFormat="1" ht="10.5" x14ac:dyDescent="0.25">
      <c r="A166" s="169"/>
      <c r="B166" s="169"/>
      <c r="C166" s="169"/>
      <c r="D166" s="169"/>
      <c r="E166" s="169"/>
      <c r="F166" s="170"/>
      <c r="G166" s="170"/>
      <c r="H166" s="171"/>
      <c r="I166" s="171"/>
      <c r="J166" s="169"/>
      <c r="K166" s="169"/>
      <c r="L166" s="169"/>
      <c r="M166" s="169"/>
      <c r="N166" s="169"/>
      <c r="O166" s="172">
        <f>SUMIF($Z$10:$Z$162,Z166,$O$10:$O$162)</f>
        <v>-216554265</v>
      </c>
      <c r="P166" s="169"/>
      <c r="Q166" s="172"/>
      <c r="R166" s="169"/>
      <c r="S166" s="169"/>
      <c r="T166" s="169"/>
      <c r="U166" s="169"/>
      <c r="V166" s="169"/>
      <c r="W166" s="169"/>
      <c r="X166" s="169"/>
      <c r="Y166" s="169"/>
      <c r="Z166" s="156" t="s">
        <v>862</v>
      </c>
      <c r="AA166" s="169"/>
      <c r="AB166" s="169"/>
      <c r="AC166" s="169"/>
      <c r="AD166" s="169"/>
      <c r="AE166" s="169"/>
      <c r="AF166" s="169"/>
      <c r="AG166" s="169"/>
      <c r="AH166" s="169"/>
      <c r="AI166" s="169"/>
      <c r="AJ166" s="169"/>
      <c r="AK166" s="169"/>
      <c r="AL166" s="169"/>
      <c r="AM166" s="169"/>
      <c r="AN166" s="169"/>
      <c r="AO166" s="169"/>
      <c r="AP166" s="169"/>
    </row>
    <row r="167" spans="1:42" s="173" customFormat="1" ht="10.5" x14ac:dyDescent="0.25">
      <c r="A167" s="169"/>
      <c r="B167" s="169"/>
      <c r="C167" s="169"/>
      <c r="D167" s="169"/>
      <c r="E167" s="169"/>
      <c r="F167" s="170"/>
      <c r="G167" s="170"/>
      <c r="H167" s="171"/>
      <c r="I167" s="171"/>
      <c r="J167" s="169"/>
      <c r="K167" s="169"/>
      <c r="L167" s="169"/>
      <c r="M167" s="169"/>
      <c r="N167" s="169"/>
      <c r="O167" s="172">
        <f>SUMIF($Z$10:$Z$162,Z167,$O$10:$O$162)</f>
        <v>-1042131845</v>
      </c>
      <c r="P167" s="169"/>
      <c r="Q167" s="172">
        <f>O167+[2]Sheet1!$D$399</f>
        <v>0</v>
      </c>
      <c r="R167" s="169"/>
      <c r="S167" s="169"/>
      <c r="T167" s="169"/>
      <c r="U167" s="169"/>
      <c r="V167" s="169"/>
      <c r="W167" s="169"/>
      <c r="X167" s="169"/>
      <c r="Y167" s="169"/>
      <c r="Z167" s="156" t="s">
        <v>865</v>
      </c>
      <c r="AA167" s="169"/>
      <c r="AB167" s="169"/>
      <c r="AC167" s="169"/>
      <c r="AD167" s="169"/>
      <c r="AE167" s="169"/>
      <c r="AF167" s="169"/>
      <c r="AG167" s="169"/>
      <c r="AH167" s="169"/>
      <c r="AI167" s="169"/>
      <c r="AJ167" s="169"/>
      <c r="AK167" s="169"/>
      <c r="AL167" s="169"/>
      <c r="AM167" s="169"/>
      <c r="AN167" s="169"/>
      <c r="AO167" s="169"/>
      <c r="AP167" s="169"/>
    </row>
    <row r="168" spans="1:42" s="173" customFormat="1" ht="10.5" x14ac:dyDescent="0.25">
      <c r="A168" s="169"/>
      <c r="B168" s="169"/>
      <c r="C168" s="169"/>
      <c r="D168" s="169"/>
      <c r="E168" s="169"/>
      <c r="F168" s="170"/>
      <c r="G168" s="170"/>
      <c r="H168" s="171"/>
      <c r="I168" s="171"/>
      <c r="J168" s="169"/>
      <c r="K168" s="169"/>
      <c r="L168" s="169"/>
      <c r="M168" s="169"/>
      <c r="N168" s="169"/>
      <c r="O168" s="172">
        <f>SUMIF($Z$10:$Z$162,Z168,$O$10:$O$162)</f>
        <v>-258632652</v>
      </c>
      <c r="P168" s="169"/>
      <c r="Q168" s="172"/>
      <c r="R168" s="169"/>
      <c r="S168" s="169"/>
      <c r="T168" s="169"/>
      <c r="U168" s="169"/>
      <c r="V168" s="169"/>
      <c r="W168" s="169"/>
      <c r="X168" s="169"/>
      <c r="Y168" s="169"/>
      <c r="Z168" s="156" t="s">
        <v>867</v>
      </c>
      <c r="AA168" s="169"/>
      <c r="AB168" s="169"/>
      <c r="AC168" s="169"/>
      <c r="AD168" s="169"/>
      <c r="AE168" s="169"/>
      <c r="AF168" s="169"/>
      <c r="AG168" s="169"/>
      <c r="AH168" s="169"/>
      <c r="AI168" s="169"/>
      <c r="AJ168" s="169"/>
      <c r="AK168" s="169"/>
      <c r="AL168" s="169"/>
      <c r="AM168" s="169"/>
      <c r="AN168" s="169"/>
      <c r="AO168" s="169"/>
      <c r="AP168" s="169"/>
    </row>
  </sheetData>
  <autoFilter ref="A9:AP162">
    <filterColumn colId="25">
      <filters>
        <filter val="0001"/>
        <filter val="FX"/>
      </filters>
    </filterColumn>
  </autoFilter>
  <mergeCells count="4">
    <mergeCell ref="A1:B1"/>
    <mergeCell ref="A2:B2"/>
    <mergeCell ref="A3:B3"/>
    <mergeCell ref="A4:B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Sheet1</vt:lpstr>
      <vt:lpstr>PLGrid CVN A YTD2017009</vt:lpstr>
      <vt:lpstr>PLGrid CVN A YTD2018012</vt:lpstr>
      <vt:lpstr>Drill Through CVN B</vt:lpstr>
      <vt:lpstr>Drill Through CVN A</vt:lpstr>
      <vt:lpstr>Sheet2</vt:lpstr>
      <vt:lpstr>Sheet3</vt:lpstr>
      <vt:lpstr>Sheet4</vt:lpstr>
      <vt:lpstr>'PLGrid CVN A YTD2017009'!Print_Titles</vt:lpstr>
      <vt:lpstr>'PLGrid CVN A YTD2018012'!Print_Titles</vt:lpstr>
    </vt:vector>
  </TitlesOfParts>
  <Company>Manulife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Dung Le Thi Kim</dc:creator>
  <cp:lastModifiedBy>Wing Ki Ng</cp:lastModifiedBy>
  <dcterms:created xsi:type="dcterms:W3CDTF">2018-08-13T07:21:43Z</dcterms:created>
  <dcterms:modified xsi:type="dcterms:W3CDTF">2020-01-22T08:52:05Z</dcterms:modified>
</cp:coreProperties>
</file>

<file path=package/services/digital-signature/_rels/origin.psdsor.rels><?xml version="1.0" encoding="UTF-8" standalone="yes"?>
<Relationships xmlns="http://schemas.openxmlformats.org/package/2006/relationships"><Relationship Id="rId3" Type="http://schemas.openxmlformats.org/package/2006/relationships/digital-signature/signature" Target="xml-signature/a7b5a6c7618a45989864bbc8a2d1f8c6.psdsxs"/><Relationship Id="rId2" Type="http://schemas.openxmlformats.org/package/2006/relationships/digital-signature/signature" Target="xml-signature/790402303ab6446e88b86368ec73678f.psdsxs"/><Relationship Id="rId1" Type="http://schemas.openxmlformats.org/package/2006/relationships/digital-signature/signature" Target="xml-signature/46b4cd06b3f54bbeab1ce4345e4729bb.psdsxs"/><Relationship Id="rId4" Type="http://schemas.openxmlformats.org/package/2006/relationships/digital-signature/signature" Target="xml-signature/f4d91984c17e4128b696a723a20442ab.psdsxs"/></Relationships>
</file>